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<sst xmlns="http://schemas.openxmlformats.org/spreadsheetml/2006/main" uniqueCount="105">
  <si>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</si>
  <si>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</si>
  <si>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</si>
  <si>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</si>
  <si>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</si>
  <si>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</si>
  <si>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</si>
  <si>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</si>
  <si>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</si>
  <si>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</si>
  <si>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</si>
  <si>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</si>
  <si>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</si>
  <si>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</si>
  <si>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</si>
  <si>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</si>
  <si>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</si>
  <si>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</si>
  <si>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</si>
  <si>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</si>
  <si>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</si>
  <si>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</si>
  <si>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2024</t>
  </si>
  <si>
    <t>FPA 99/24 del 10/05/2024</t>
  </si>
  <si>
    <t>FPA 98/24 del 10/05/2024</t>
  </si>
  <si>
    <t>B/3 del 05/01/2024</t>
  </si>
  <si>
    <t>1/PA del 04/01/2024</t>
  </si>
  <si>
    <t>3 del 23/01/2024</t>
  </si>
  <si>
    <t>FPA 1/24 del 23/01/2024</t>
  </si>
  <si>
    <t>85 / A del 27/01/2024</t>
  </si>
  <si>
    <t>3 del 30/01/2024</t>
  </si>
  <si>
    <t>FATTPA 7_24 del 22/02/2024</t>
  </si>
  <si>
    <t>FATTPA 5_24 del 12/02/2024</t>
  </si>
  <si>
    <t>FPA 9/24 del 27/02/2024</t>
  </si>
  <si>
    <t>115 del 01/03/2024</t>
  </si>
  <si>
    <t>FATTPA 8_24 del 01/03/2024</t>
  </si>
  <si>
    <t>2116 del 29/02/2024</t>
  </si>
  <si>
    <t>22 del 07/03/2024</t>
  </si>
  <si>
    <t>115 / B del 09/03/2024</t>
  </si>
  <si>
    <t>FPA 1/24 del 13/03/2024</t>
  </si>
  <si>
    <t>FATTPA 13_24 del 14/03/2024</t>
  </si>
  <si>
    <t>FATTPA 15_24 del 14/03/2024</t>
  </si>
  <si>
    <t>FATTPA 14_24 del 14/03/2024</t>
  </si>
  <si>
    <t>154 del 18/03/2024</t>
  </si>
  <si>
    <t>19/02 del 20/03/2024</t>
  </si>
  <si>
    <t>FATTPA 16_24 del 20/03/2024</t>
  </si>
  <si>
    <t>FATTPA 19_24 del 21/03/2024</t>
  </si>
  <si>
    <t>165 del 26/03/2024</t>
  </si>
  <si>
    <t>FPA 4/24 del 22/03/2024</t>
  </si>
  <si>
    <t>01242/24 del 04/04/2024</t>
  </si>
  <si>
    <t>53 del 18/04/2024</t>
  </si>
  <si>
    <t>109/PA del 19/04/2024</t>
  </si>
  <si>
    <t>90 del 19/04/2024</t>
  </si>
  <si>
    <t>117/E del 18/04/2024</t>
  </si>
  <si>
    <t>FATTPA 24_24 del 26/04/2024</t>
  </si>
  <si>
    <t>FATTPA 25_24 del 26/04/2024</t>
  </si>
  <si>
    <t>FATTPA 26_24 del 26/04/2024</t>
  </si>
  <si>
    <t>FATTPA 27_24 del 26/04/2024</t>
  </si>
  <si>
    <t>FPA 2/24 del 29/04/2024</t>
  </si>
  <si>
    <t>44 del 25/04/2024</t>
  </si>
  <si>
    <t>12/PA del 10/04/2024</t>
  </si>
  <si>
    <t>R000069 del 30/04/2024</t>
  </si>
  <si>
    <t>15PA del 29/04/2024</t>
  </si>
  <si>
    <t>FATTPA 32_24 del 02/05/2024</t>
  </si>
  <si>
    <t>FPA 2/24 del 08/05/2024</t>
  </si>
  <si>
    <t>5 del 14/05/2024</t>
  </si>
  <si>
    <t>FATTPA 35_24 del 16/05/2024</t>
  </si>
  <si>
    <t>FATTPA 37_24 del 17/05/2024</t>
  </si>
  <si>
    <t>FATTPA 34_24 del 16/05/2024</t>
  </si>
  <si>
    <t>79 del 28/05/2024</t>
  </si>
  <si>
    <t>7 del 29/05/2024</t>
  </si>
  <si>
    <t>FATTPA 41_24 del 31/05/2024</t>
  </si>
  <si>
    <t>B/44 del 31/05/2024</t>
  </si>
  <si>
    <t>FATTPA 40_24 del 31/05/2024</t>
  </si>
  <si>
    <t>VE051-55 del 07/06/2024</t>
  </si>
  <si>
    <t>409 / A del 09/03/2024</t>
  </si>
  <si>
    <t>FPA 5/24 del 17/06/2024</t>
  </si>
  <si>
    <t>147/PA del 30/06/2024</t>
  </si>
  <si>
    <t>FATTPA 6_24 del 03/07/2024</t>
  </si>
  <si>
    <t>FATTPA 12_24 del 20/08/2024</t>
  </si>
  <si>
    <t>FPA 148/24 del 16/07/2024</t>
  </si>
  <si>
    <t>501 del 13/03/2024</t>
  </si>
  <si>
    <t>60/PA/2024 del 03/09/2024</t>
  </si>
  <si>
    <t>8PA del 05/09/2024</t>
  </si>
  <si>
    <t>443 del 13/09/2024</t>
  </si>
  <si>
    <t>FATTPA 447_2024 del 18/09/2024</t>
  </si>
  <si>
    <t>FPA 190/24 del 23/09/2024</t>
  </si>
  <si>
    <t>B/93 del 04/10/2024</t>
  </si>
  <si>
    <t>FATTPA 50_24 del 15/10/2024</t>
  </si>
  <si>
    <t>41PA del 21/10/2024</t>
  </si>
  <si>
    <t>94 del 14/10/2024</t>
  </si>
  <si>
    <t>1024268671 del 25/10/2024</t>
  </si>
  <si>
    <t>12 del 18/10/2024</t>
  </si>
  <si>
    <t>FPA 37/24 del 11/11/2024</t>
  </si>
  <si>
    <t>235 del 14/10/2024</t>
  </si>
  <si>
    <t>9/PA del 11/11/2024</t>
  </si>
  <si>
    <t>FPA 8/24 del 28/11/2024</t>
  </si>
  <si>
    <t>124 del 04/12/2024</t>
  </si>
  <si>
    <t>FATTPA 52_24 del 04/12/2024</t>
  </si>
  <si>
    <t>404 del 12/12/2024</t>
  </si>
  <si>
    <t>FATTPA 55_24 del 09/12/2024</t>
  </si>
  <si>
    <t>90PA del 06/12/2024</t>
  </si>
  <si>
    <t>000000003401 del 04/12/2024</t>
  </si>
  <si>
    <t>FATTPA 57_24 del 16/12/2024</t>
  </si>
  <si>
    <t>FATTPA 62_24 del 19/12/2024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</si>
</sst>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83</v>
      </c>
      <c r="B9" s="32"/>
      <c r="C9" s="31">
        <f>SUM(C13:C16)</f>
        <v>78553.81</v>
      </c>
      <c r="D9" s="32"/>
      <c r="E9" s="37">
        <f>('Trimestre 1'!H1+'Trimestre 2'!H1+'Trimestre 3'!H1+'Trimestre 4'!H1)/C9</f>
        <v>-91.546158741377411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26</v>
      </c>
      <c r="C13" s="26">
        <f>'Trimestre 1'!B1</f>
        <v>27900.17</v>
      </c>
      <c r="D13" s="26">
        <f>'Trimestre 1'!G1</f>
        <v>-149.44158978242785</v>
      </c>
      <c r="E13" s="26">
        <v>4076.83</v>
      </c>
      <c r="F13" s="30">
        <v>15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27</v>
      </c>
      <c r="C14" s="26">
        <f>'Trimestre 2'!B1</f>
        <v>24287.940000000002</v>
      </c>
      <c r="D14" s="26">
        <f>'Trimestre 2'!G1</f>
        <v>-96.885415560150435</v>
      </c>
      <c r="E14" s="26">
        <v>4076.83</v>
      </c>
      <c r="F14" s="30">
        <v>15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12</v>
      </c>
      <c r="C15" s="26">
        <f>'Trimestre 3'!B1</f>
        <v>10955.400000000001</v>
      </c>
      <c r="D15" s="26">
        <f>'Trimestre 3'!G1</f>
        <v>-24.511581503185642</v>
      </c>
      <c r="E15" s="26">
        <v>4076.83</v>
      </c>
      <c r="F15" s="30">
        <v>15</v>
      </c>
    </row>
    <row r="16" spans="1:6" ht="21.75" customHeight="1">
      <c r="A16" s="25" t="s">
        <v>16</v>
      </c>
      <c r="B16" s="14">
        <f>'Trimestre 4'!C1</f>
        <v>18</v>
      </c>
      <c r="C16" s="26">
        <f>'Trimestre 4'!B1</f>
        <v>15410.3</v>
      </c>
      <c r="D16" s="26">
        <f>'Trimestre 4'!G1</f>
        <v>-25.967856563467294</v>
      </c>
      <c r="E16" s="26">
        <v>4076.83</v>
      </c>
      <c r="F16" s="30">
        <v>15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27900.17</v>
      </c>
      <c r="C1" s="49">
        <f>COUNTA(A4:A203)</f>
        <v>26</v>
      </c>
      <c r="G1" s="13">
        <f>IF(B1&lt;&gt;0,H1/B1,0)</f>
        <v>-149.44158978242785</v>
      </c>
      <c r="H1" s="12">
        <f>SUM(H4:H195)</f>
        <v>-4169445.7600000002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150</v>
      </c>
      <c r="C4" s="10">
        <v>45506</v>
      </c>
      <c r="D4" s="10">
        <v>45307</v>
      </c>
      <c r="E4" s="10"/>
      <c r="F4" s="10"/>
      <c r="G4" s="1">
        <f>D4-C4-(F4-E4)</f>
        <v>-199</v>
      </c>
      <c r="H4" s="9">
        <f>B4*G4</f>
        <v>-29850</v>
      </c>
    </row>
    <row r="5" spans="1:8">
      <c r="A5" s="16" t="s">
        <v>24</v>
      </c>
      <c r="B5" s="9">
        <v>163.94</v>
      </c>
      <c r="C5" s="10">
        <v>45506</v>
      </c>
      <c r="D5" s="10">
        <v>45307</v>
      </c>
      <c r="E5" s="10"/>
      <c r="F5" s="10"/>
      <c r="G5" s="1">
        <f t="shared" si="0" ref="G5:G68">D5-C5-(F5-E5)</f>
        <v>-199</v>
      </c>
      <c r="H5" s="9">
        <f t="shared" si="1" ref="H5:H68">B5*G5</f>
        <v>-32624.06</v>
      </c>
    </row>
    <row r="6" spans="1:8">
      <c r="A6" s="16" t="s">
        <v>25</v>
      </c>
      <c r="B6" s="9">
        <v>236</v>
      </c>
      <c r="C6" s="10">
        <v>45506</v>
      </c>
      <c r="D6" s="10">
        <v>45307</v>
      </c>
      <c r="E6" s="10"/>
      <c r="F6" s="10"/>
      <c r="G6" s="1">
        <f t="shared" si="0">D6-C6-(F6-E6)</f>
        <v>-199</v>
      </c>
      <c r="H6" s="9">
        <f t="shared" si="1">B6*G6</f>
        <v>-46964</v>
      </c>
    </row>
    <row r="7" spans="1:8">
      <c r="A7" s="16" t="s">
        <v>26</v>
      </c>
      <c r="B7" s="9">
        <v>286.89</v>
      </c>
      <c r="C7" s="10">
        <v>45506</v>
      </c>
      <c r="D7" s="10">
        <v>45307</v>
      </c>
      <c r="E7" s="10"/>
      <c r="F7" s="10"/>
      <c r="G7" s="1">
        <f t="shared" si="0">D7-C7-(F7-E7)</f>
        <v>-199</v>
      </c>
      <c r="H7" s="9">
        <f t="shared" si="1">B7*G7</f>
        <v>-57091.11</v>
      </c>
    </row>
    <row r="8" spans="1:8">
      <c r="A8" s="16" t="s">
        <v>27</v>
      </c>
      <c r="B8" s="9">
        <v>150</v>
      </c>
      <c r="C8" s="10">
        <v>45506</v>
      </c>
      <c r="D8" s="10">
        <v>45315</v>
      </c>
      <c r="E8" s="10"/>
      <c r="F8" s="10"/>
      <c r="G8" s="1">
        <f t="shared" si="0">D8-C8-(F8-E8)</f>
        <v>-191</v>
      </c>
      <c r="H8" s="9">
        <f t="shared" si="1">B8*G8</f>
        <v>-28650</v>
      </c>
    </row>
    <row r="9" spans="1:8">
      <c r="A9" s="16" t="s">
        <v>28</v>
      </c>
      <c r="B9" s="9">
        <v>150</v>
      </c>
      <c r="C9" s="10">
        <v>45506</v>
      </c>
      <c r="D9" s="10">
        <v>45315</v>
      </c>
      <c r="E9" s="10"/>
      <c r="F9" s="10"/>
      <c r="G9" s="1">
        <f t="shared" si="0">D9-C9-(F9-E9)</f>
        <v>-191</v>
      </c>
      <c r="H9" s="9">
        <f t="shared" si="1">B9*G9</f>
        <v>-28650</v>
      </c>
    </row>
    <row r="10" spans="1:8">
      <c r="A10" s="16" t="s">
        <v>29</v>
      </c>
      <c r="B10" s="9">
        <v>2650</v>
      </c>
      <c r="C10" s="10">
        <v>45506</v>
      </c>
      <c r="D10" s="10">
        <v>45321</v>
      </c>
      <c r="E10" s="10"/>
      <c r="F10" s="10"/>
      <c r="G10" s="1">
        <f t="shared" si="0">D10-C10-(F10-E10)</f>
        <v>-185</v>
      </c>
      <c r="H10" s="9">
        <f t="shared" si="1">B10*G10</f>
        <v>-490250</v>
      </c>
    </row>
    <row r="11" spans="1:8">
      <c r="A11" s="16" t="s">
        <v>30</v>
      </c>
      <c r="B11" s="9">
        <v>832</v>
      </c>
      <c r="C11" s="10">
        <v>45506</v>
      </c>
      <c r="D11" s="10">
        <v>45322</v>
      </c>
      <c r="E11" s="10"/>
      <c r="F11" s="10"/>
      <c r="G11" s="1">
        <f t="shared" si="0">D11-C11-(F11-E11)</f>
        <v>-184</v>
      </c>
      <c r="H11" s="9">
        <f t="shared" si="1">B11*G11</f>
        <v>-153088</v>
      </c>
    </row>
    <row r="12" spans="1:8">
      <c r="A12" s="16" t="s">
        <v>31</v>
      </c>
      <c r="B12" s="9">
        <v>700</v>
      </c>
      <c r="C12" s="10">
        <v>45506</v>
      </c>
      <c r="D12" s="10">
        <v>45345</v>
      </c>
      <c r="E12" s="10"/>
      <c r="F12" s="10"/>
      <c r="G12" s="1">
        <f t="shared" si="0">D12-C12-(F12-E12)</f>
        <v>-161</v>
      </c>
      <c r="H12" s="9">
        <f t="shared" si="1">B12*G12</f>
        <v>-112700</v>
      </c>
    </row>
    <row r="13" spans="1:8">
      <c r="A13" s="16" t="s">
        <v>32</v>
      </c>
      <c r="B13" s="9">
        <v>600</v>
      </c>
      <c r="C13" s="10">
        <v>45506</v>
      </c>
      <c r="D13" s="10">
        <v>45345</v>
      </c>
      <c r="E13" s="10"/>
      <c r="F13" s="10"/>
      <c r="G13" s="1">
        <f t="shared" si="0">D13-C13-(F13-E13)</f>
        <v>-161</v>
      </c>
      <c r="H13" s="9">
        <f t="shared" si="1">B13*G13</f>
        <v>-96600</v>
      </c>
    </row>
    <row r="14" spans="1:8">
      <c r="A14" s="16" t="s">
        <v>33</v>
      </c>
      <c r="B14" s="9">
        <v>3563.2</v>
      </c>
      <c r="C14" s="10">
        <v>45506</v>
      </c>
      <c r="D14" s="10">
        <v>45350</v>
      </c>
      <c r="E14" s="10"/>
      <c r="F14" s="10"/>
      <c r="G14" s="1">
        <f t="shared" si="0">D14-C14-(F14-E14)</f>
        <v>-156</v>
      </c>
      <c r="H14" s="9">
        <f t="shared" si="1">B14*G14</f>
        <v>-555859.2</v>
      </c>
    </row>
    <row r="15" spans="1:8">
      <c r="A15" s="16" t="s">
        <v>34</v>
      </c>
      <c r="B15" s="9">
        <v>581.82</v>
      </c>
      <c r="C15" s="10">
        <v>45506</v>
      </c>
      <c r="D15" s="10">
        <v>45355</v>
      </c>
      <c r="E15" s="10"/>
      <c r="F15" s="10"/>
      <c r="G15" s="1">
        <f t="shared" si="0">D15-C15-(F15-E15)</f>
        <v>-151</v>
      </c>
      <c r="H15" s="9">
        <f t="shared" si="1">B15*G15</f>
        <v>-87854.82</v>
      </c>
    </row>
    <row r="16" spans="1:8">
      <c r="A16" s="16" t="s">
        <v>35</v>
      </c>
      <c r="B16" s="9">
        <v>400</v>
      </c>
      <c r="C16" s="10">
        <v>45506</v>
      </c>
      <c r="D16" s="10">
        <v>45355</v>
      </c>
      <c r="E16" s="10"/>
      <c r="F16" s="10"/>
      <c r="G16" s="1">
        <f t="shared" si="0">D16-C16-(F16-E16)</f>
        <v>-151</v>
      </c>
      <c r="H16" s="9">
        <f t="shared" si="1">B16*G16</f>
        <v>-60400</v>
      </c>
    </row>
    <row r="17" spans="1:8">
      <c r="A17" s="16" t="s">
        <v>36</v>
      </c>
      <c r="B17" s="9">
        <v>382.94</v>
      </c>
      <c r="C17" s="10">
        <v>45506</v>
      </c>
      <c r="D17" s="10">
        <v>45357</v>
      </c>
      <c r="E17" s="10"/>
      <c r="F17" s="10"/>
      <c r="G17" s="1">
        <f t="shared" si="0">D17-C17-(F17-E17)</f>
        <v>-149</v>
      </c>
      <c r="H17" s="9">
        <f t="shared" si="1">B17*G17</f>
        <v>-57058.06</v>
      </c>
    </row>
    <row r="18" spans="1:8">
      <c r="A18" s="16" t="s">
        <v>37</v>
      </c>
      <c r="B18" s="9">
        <v>1970</v>
      </c>
      <c r="C18" s="10">
        <v>45506</v>
      </c>
      <c r="D18" s="10">
        <v>45359</v>
      </c>
      <c r="E18" s="10"/>
      <c r="F18" s="10"/>
      <c r="G18" s="1">
        <f t="shared" si="0">D18-C18-(F18-E18)</f>
        <v>-147</v>
      </c>
      <c r="H18" s="9">
        <f t="shared" si="1">B18*G18</f>
        <v>-289590</v>
      </c>
    </row>
    <row r="19" spans="1:8">
      <c r="A19" s="16" t="s">
        <v>38</v>
      </c>
      <c r="B19" s="9">
        <v>300</v>
      </c>
      <c r="C19" s="10">
        <v>45506</v>
      </c>
      <c r="D19" s="10">
        <v>45362</v>
      </c>
      <c r="E19" s="10"/>
      <c r="F19" s="10"/>
      <c r="G19" s="1">
        <f t="shared" si="0">D19-C19-(F19-E19)</f>
        <v>-144</v>
      </c>
      <c r="H19" s="9">
        <f t="shared" si="1">B19*G19</f>
        <v>-43200</v>
      </c>
    </row>
    <row r="20" spans="1:8">
      <c r="A20" s="16" t="s">
        <v>39</v>
      </c>
      <c r="B20" s="9">
        <v>1081.81</v>
      </c>
      <c r="C20" s="10">
        <v>45506</v>
      </c>
      <c r="D20" s="10">
        <v>45365</v>
      </c>
      <c r="E20" s="10"/>
      <c r="F20" s="10"/>
      <c r="G20" s="1">
        <f t="shared" si="0">D20-C20-(F20-E20)</f>
        <v>-141</v>
      </c>
      <c r="H20" s="9">
        <f t="shared" si="1">B20*G20</f>
        <v>-152535.21</v>
      </c>
    </row>
    <row r="21" spans="1:8">
      <c r="A21" s="16" t="s">
        <v>40</v>
      </c>
      <c r="B21" s="9">
        <v>1600</v>
      </c>
      <c r="C21" s="10">
        <v>45506</v>
      </c>
      <c r="D21" s="10">
        <v>45366</v>
      </c>
      <c r="E21" s="10"/>
      <c r="F21" s="10"/>
      <c r="G21" s="1">
        <f t="shared" si="0">D21-C21-(F21-E21)</f>
        <v>-140</v>
      </c>
      <c r="H21" s="9">
        <f t="shared" si="1">B21*G21</f>
        <v>-224000</v>
      </c>
    </row>
    <row r="22" spans="1:8">
      <c r="A22" s="16" t="s">
        <v>41</v>
      </c>
      <c r="B22" s="9">
        <v>800</v>
      </c>
      <c r="C22" s="10">
        <v>45506</v>
      </c>
      <c r="D22" s="10">
        <v>45366</v>
      </c>
      <c r="E22" s="10"/>
      <c r="F22" s="10"/>
      <c r="G22" s="1">
        <f t="shared" si="0">D22-C22-(F22-E22)</f>
        <v>-140</v>
      </c>
      <c r="H22" s="9">
        <f t="shared" si="1">B22*G22</f>
        <v>-112000</v>
      </c>
    </row>
    <row r="23" spans="1:8">
      <c r="A23" s="16" t="s">
        <v>42</v>
      </c>
      <c r="B23" s="9">
        <v>200</v>
      </c>
      <c r="C23" s="10">
        <v>45506</v>
      </c>
      <c r="D23" s="10">
        <v>45366</v>
      </c>
      <c r="E23" s="10"/>
      <c r="F23" s="10"/>
      <c r="G23" s="1">
        <f t="shared" si="0">D23-C23-(F23-E23)</f>
        <v>-140</v>
      </c>
      <c r="H23" s="9">
        <f t="shared" si="1">B23*G23</f>
        <v>-28000</v>
      </c>
    </row>
    <row r="24" spans="1:8">
      <c r="A24" s="16" t="s">
        <v>43</v>
      </c>
      <c r="B24" s="9">
        <v>445.45</v>
      </c>
      <c r="C24" s="10">
        <v>45506</v>
      </c>
      <c r="D24" s="10">
        <v>45370</v>
      </c>
      <c r="E24" s="10"/>
      <c r="F24" s="10"/>
      <c r="G24" s="1">
        <f t="shared" si="0">D24-C24-(F24-E24)</f>
        <v>-136</v>
      </c>
      <c r="H24" s="9">
        <f t="shared" si="1">B24*G24</f>
        <v>-60581.2</v>
      </c>
    </row>
    <row r="25" spans="1:8">
      <c r="A25" s="16" t="s">
        <v>44</v>
      </c>
      <c r="B25" s="9">
        <v>368.85</v>
      </c>
      <c r="C25" s="10">
        <v>45506</v>
      </c>
      <c r="D25" s="10">
        <v>45372</v>
      </c>
      <c r="E25" s="10"/>
      <c r="F25" s="10"/>
      <c r="G25" s="1">
        <f t="shared" si="0">D25-C25-(F25-E25)</f>
        <v>-134</v>
      </c>
      <c r="H25" s="9">
        <f t="shared" si="1">B25*G25</f>
        <v>-49425.9</v>
      </c>
    </row>
    <row r="26" spans="1:8">
      <c r="A26" s="16" t="s">
        <v>45</v>
      </c>
      <c r="B26" s="9">
        <v>9200</v>
      </c>
      <c r="C26" s="10">
        <v>45506</v>
      </c>
      <c r="D26" s="10">
        <v>45372</v>
      </c>
      <c r="E26" s="10"/>
      <c r="F26" s="10"/>
      <c r="G26" s="1">
        <f t="shared" si="0">D26-C26-(F26-E26)</f>
        <v>-134</v>
      </c>
      <c r="H26" s="9">
        <f t="shared" si="1">B26*G26</f>
        <v>-1232800</v>
      </c>
    </row>
    <row r="27" spans="1:8">
      <c r="A27" s="16" t="s">
        <v>46</v>
      </c>
      <c r="B27" s="9">
        <v>200</v>
      </c>
      <c r="C27" s="10">
        <v>45506</v>
      </c>
      <c r="D27" s="10">
        <v>45373</v>
      </c>
      <c r="E27" s="10"/>
      <c r="F27" s="10"/>
      <c r="G27" s="1">
        <f t="shared" si="0">D27-C27-(F27-E27)</f>
        <v>-133</v>
      </c>
      <c r="H27" s="9">
        <f t="shared" si="1">B27*G27</f>
        <v>-26600</v>
      </c>
    </row>
    <row r="28" spans="1:8">
      <c r="A28" s="16" t="s">
        <v>47</v>
      </c>
      <c r="B28" s="9">
        <v>390.91</v>
      </c>
      <c r="C28" s="10">
        <v>45506</v>
      </c>
      <c r="D28" s="10">
        <v>45378</v>
      </c>
      <c r="E28" s="10"/>
      <c r="F28" s="10"/>
      <c r="G28" s="1">
        <f t="shared" si="0">D28-C28-(F28-E28)</f>
        <v>-128</v>
      </c>
      <c r="H28" s="9">
        <f t="shared" si="1">B28*G28</f>
        <v>-50036.48</v>
      </c>
    </row>
    <row r="29" spans="1:8">
      <c r="A29" s="16" t="s">
        <v>48</v>
      </c>
      <c r="B29" s="9">
        <v>496.36</v>
      </c>
      <c r="C29" s="10">
        <v>45506</v>
      </c>
      <c r="D29" s="10">
        <v>45379</v>
      </c>
      <c r="E29" s="10"/>
      <c r="F29" s="10"/>
      <c r="G29" s="1">
        <f t="shared" si="0">D29-C29-(F29-E29)</f>
        <v>-127</v>
      </c>
      <c r="H29" s="9">
        <f t="shared" si="1">B29*G29</f>
        <v>-63037.72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24287.940000000002</v>
      </c>
      <c r="C1" s="49">
        <f>COUNTA(A4:A203)</f>
        <v>27</v>
      </c>
      <c r="G1" s="13">
        <f>IF(B1&lt;&gt;0,H1/B1,0)</f>
        <v>-96.885415560150435</v>
      </c>
      <c r="H1" s="12">
        <f>SUM(H4:H195)</f>
        <v>-2353147.1599999997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45</v>
      </c>
      <c r="B4" s="9">
        <v>9145</v>
      </c>
      <c r="C4" s="10">
        <v>45506</v>
      </c>
      <c r="D4" s="10">
        <v>45385</v>
      </c>
      <c r="E4" s="10"/>
      <c r="F4" s="10"/>
      <c r="G4" s="1">
        <f>D4-C4-(F4-E4)</f>
        <v>-121</v>
      </c>
      <c r="H4" s="9">
        <f>B4*G4</f>
        <v>-1106545</v>
      </c>
    </row>
    <row r="5" spans="1:8">
      <c r="A5" s="16" t="s">
        <v>49</v>
      </c>
      <c r="B5" s="9">
        <v>140</v>
      </c>
      <c r="C5" s="10">
        <v>45506</v>
      </c>
      <c r="D5" s="10">
        <v>45387</v>
      </c>
      <c r="E5" s="10"/>
      <c r="F5" s="10"/>
      <c r="G5" s="1">
        <f t="shared" si="0" ref="G5:G68">D5-C5-(F5-E5)</f>
        <v>-119</v>
      </c>
      <c r="H5" s="9">
        <f t="shared" si="1" ref="H5:H68">B5*G5</f>
        <v>-16660</v>
      </c>
    </row>
    <row r="6" spans="1:8">
      <c r="A6" s="16" t="s">
        <v>50</v>
      </c>
      <c r="B6" s="9">
        <v>640</v>
      </c>
      <c r="C6" s="10">
        <v>45506</v>
      </c>
      <c r="D6" s="10">
        <v>45401</v>
      </c>
      <c r="E6" s="10"/>
      <c r="F6" s="10"/>
      <c r="G6" s="1">
        <f t="shared" si="0">D6-C6-(F6-E6)</f>
        <v>-105</v>
      </c>
      <c r="H6" s="9">
        <f t="shared" si="1">B6*G6</f>
        <v>-67200</v>
      </c>
    </row>
    <row r="7" spans="1:8">
      <c r="A7" s="16" t="s">
        <v>51</v>
      </c>
      <c r="B7" s="9">
        <v>1240.6</v>
      </c>
      <c r="C7" s="10">
        <v>45506</v>
      </c>
      <c r="D7" s="10">
        <v>45405</v>
      </c>
      <c r="E7" s="10"/>
      <c r="F7" s="10"/>
      <c r="G7" s="1">
        <f t="shared" si="0">D7-C7-(F7-E7)</f>
        <v>-101</v>
      </c>
      <c r="H7" s="9">
        <f t="shared" si="1">B7*G7</f>
        <v>-125300.6</v>
      </c>
    </row>
    <row r="8" spans="1:8">
      <c r="A8" s="16" t="s">
        <v>52</v>
      </c>
      <c r="B8" s="9">
        <v>630</v>
      </c>
      <c r="C8" s="10">
        <v>45506</v>
      </c>
      <c r="D8" s="10">
        <v>45405</v>
      </c>
      <c r="E8" s="10"/>
      <c r="F8" s="10"/>
      <c r="G8" s="1">
        <f t="shared" si="0">D8-C8-(F8-E8)</f>
        <v>-101</v>
      </c>
      <c r="H8" s="9">
        <f t="shared" si="1">B8*G8</f>
        <v>-63630</v>
      </c>
    </row>
    <row r="9" spans="1:8">
      <c r="A9" s="16" t="s">
        <v>53</v>
      </c>
      <c r="B9" s="9">
        <v>496.9</v>
      </c>
      <c r="C9" s="10">
        <v>45506</v>
      </c>
      <c r="D9" s="10">
        <v>45405</v>
      </c>
      <c r="E9" s="10"/>
      <c r="F9" s="10"/>
      <c r="G9" s="1">
        <f t="shared" si="0">D9-C9-(F9-E9)</f>
        <v>-101</v>
      </c>
      <c r="H9" s="9">
        <f t="shared" si="1">B9*G9</f>
        <v>-50186.9</v>
      </c>
    </row>
    <row r="10" spans="1:8">
      <c r="A10" s="16" t="s">
        <v>54</v>
      </c>
      <c r="B10" s="9">
        <v>900</v>
      </c>
      <c r="C10" s="10">
        <v>45506</v>
      </c>
      <c r="D10" s="10">
        <v>45412</v>
      </c>
      <c r="E10" s="10"/>
      <c r="F10" s="10"/>
      <c r="G10" s="1">
        <f t="shared" si="0">D10-C10-(F10-E10)</f>
        <v>-94</v>
      </c>
      <c r="H10" s="9">
        <f t="shared" si="1">B10*G10</f>
        <v>-84600</v>
      </c>
    </row>
    <row r="11" spans="1:8">
      <c r="A11" s="16" t="s">
        <v>55</v>
      </c>
      <c r="B11" s="9">
        <v>900</v>
      </c>
      <c r="C11" s="10">
        <v>45506</v>
      </c>
      <c r="D11" s="10">
        <v>45414</v>
      </c>
      <c r="E11" s="10"/>
      <c r="F11" s="10"/>
      <c r="G11" s="1">
        <f t="shared" si="0">D11-C11-(F11-E11)</f>
        <v>-92</v>
      </c>
      <c r="H11" s="9">
        <f t="shared" si="1">B11*G11</f>
        <v>-82800</v>
      </c>
    </row>
    <row r="12" spans="1:8">
      <c r="A12" s="16" t="s">
        <v>56</v>
      </c>
      <c r="B12" s="9">
        <v>400</v>
      </c>
      <c r="C12" s="10">
        <v>45506</v>
      </c>
      <c r="D12" s="10">
        <v>45412</v>
      </c>
      <c r="E12" s="10"/>
      <c r="F12" s="10"/>
      <c r="G12" s="1">
        <f t="shared" si="0">D12-C12-(F12-E12)</f>
        <v>-94</v>
      </c>
      <c r="H12" s="9">
        <f t="shared" si="1">B12*G12</f>
        <v>-37600</v>
      </c>
    </row>
    <row r="13" spans="1:8">
      <c r="A13" s="16" t="s">
        <v>57</v>
      </c>
      <c r="B13" s="9">
        <v>400</v>
      </c>
      <c r="C13" s="10">
        <v>45506</v>
      </c>
      <c r="D13" s="10">
        <v>45412</v>
      </c>
      <c r="E13" s="10"/>
      <c r="F13" s="10"/>
      <c r="G13" s="1">
        <f t="shared" si="0">D13-C13-(F13-E13)</f>
        <v>-94</v>
      </c>
      <c r="H13" s="9">
        <f t="shared" si="1">B13*G13</f>
        <v>-37600</v>
      </c>
    </row>
    <row r="14" spans="1:8">
      <c r="A14" s="16" t="s">
        <v>58</v>
      </c>
      <c r="B14" s="9">
        <v>222</v>
      </c>
      <c r="C14" s="10">
        <v>45506</v>
      </c>
      <c r="D14" s="10">
        <v>45412</v>
      </c>
      <c r="E14" s="10"/>
      <c r="F14" s="10"/>
      <c r="G14" s="1">
        <f t="shared" si="0">D14-C14-(F14-E14)</f>
        <v>-94</v>
      </c>
      <c r="H14" s="9">
        <f t="shared" si="1">B14*G14</f>
        <v>-20868</v>
      </c>
    </row>
    <row r="15" spans="1:8">
      <c r="A15" s="16" t="s">
        <v>59</v>
      </c>
      <c r="B15" s="9">
        <v>186</v>
      </c>
      <c r="C15" s="10">
        <v>45506</v>
      </c>
      <c r="D15" s="10">
        <v>45412</v>
      </c>
      <c r="E15" s="10"/>
      <c r="F15" s="10"/>
      <c r="G15" s="1">
        <f t="shared" si="0">D15-C15-(F15-E15)</f>
        <v>-94</v>
      </c>
      <c r="H15" s="9">
        <f t="shared" si="1">B15*G15</f>
        <v>-17484</v>
      </c>
    </row>
    <row r="16" spans="1:8">
      <c r="A16" s="16" t="s">
        <v>60</v>
      </c>
      <c r="B16" s="9">
        <v>763.12</v>
      </c>
      <c r="C16" s="10">
        <v>45506</v>
      </c>
      <c r="D16" s="10">
        <v>45412</v>
      </c>
      <c r="E16" s="10"/>
      <c r="F16" s="10"/>
      <c r="G16" s="1">
        <f t="shared" si="0">D16-C16-(F16-E16)</f>
        <v>-94</v>
      </c>
      <c r="H16" s="9">
        <f t="shared" si="1">B16*G16</f>
        <v>-71733.28</v>
      </c>
    </row>
    <row r="17" spans="1:8">
      <c r="A17" s="16" t="s">
        <v>61</v>
      </c>
      <c r="B17" s="9">
        <v>480</v>
      </c>
      <c r="C17" s="10">
        <v>45506</v>
      </c>
      <c r="D17" s="10">
        <v>45414</v>
      </c>
      <c r="E17" s="10"/>
      <c r="F17" s="10"/>
      <c r="G17" s="1">
        <f t="shared" si="0">D17-C17-(F17-E17)</f>
        <v>-92</v>
      </c>
      <c r="H17" s="9">
        <f t="shared" si="1">B17*G17</f>
        <v>-44160</v>
      </c>
    </row>
    <row r="18" spans="1:8">
      <c r="A18" s="16" t="s">
        <v>62</v>
      </c>
      <c r="B18" s="9">
        <v>327</v>
      </c>
      <c r="C18" s="10">
        <v>45506</v>
      </c>
      <c r="D18" s="10">
        <v>45418</v>
      </c>
      <c r="E18" s="10"/>
      <c r="F18" s="10"/>
      <c r="G18" s="1">
        <f t="shared" si="0">D18-C18-(F18-E18)</f>
        <v>-88</v>
      </c>
      <c r="H18" s="9">
        <f t="shared" si="1">B18*G18</f>
        <v>-28776</v>
      </c>
    </row>
    <row r="19" spans="1:8">
      <c r="A19" s="16" t="s">
        <v>63</v>
      </c>
      <c r="B19" s="9">
        <v>318.18</v>
      </c>
      <c r="C19" s="10">
        <v>45506</v>
      </c>
      <c r="D19" s="10">
        <v>45420</v>
      </c>
      <c r="E19" s="10"/>
      <c r="F19" s="10"/>
      <c r="G19" s="1">
        <f t="shared" si="0">D19-C19-(F19-E19)</f>
        <v>-86</v>
      </c>
      <c r="H19" s="9">
        <f t="shared" si="1">B19*G19</f>
        <v>-27363.48</v>
      </c>
    </row>
    <row r="20" spans="1:8">
      <c r="A20" s="16" t="s">
        <v>64</v>
      </c>
      <c r="B20" s="9">
        <v>150</v>
      </c>
      <c r="C20" s="10">
        <v>45506</v>
      </c>
      <c r="D20" s="10">
        <v>45421</v>
      </c>
      <c r="E20" s="10"/>
      <c r="F20" s="10"/>
      <c r="G20" s="1">
        <f t="shared" si="0">D20-C20-(F20-E20)</f>
        <v>-85</v>
      </c>
      <c r="H20" s="9">
        <f t="shared" si="1">B20*G20</f>
        <v>-12750</v>
      </c>
    </row>
    <row r="21" spans="1:8">
      <c r="A21" s="16" t="s">
        <v>65</v>
      </c>
      <c r="B21" s="9">
        <v>952.5</v>
      </c>
      <c r="C21" s="10">
        <v>45506</v>
      </c>
      <c r="D21" s="10">
        <v>45427</v>
      </c>
      <c r="E21" s="10"/>
      <c r="F21" s="10"/>
      <c r="G21" s="1">
        <f t="shared" si="0">D21-C21-(F21-E21)</f>
        <v>-79</v>
      </c>
      <c r="H21" s="9">
        <f t="shared" si="1">B21*G21</f>
        <v>-75247.5</v>
      </c>
    </row>
    <row r="22" spans="1:8">
      <c r="A22" s="16" t="s">
        <v>66</v>
      </c>
      <c r="B22" s="9">
        <v>336.36</v>
      </c>
      <c r="C22" s="10">
        <v>45506</v>
      </c>
      <c r="D22" s="10">
        <v>45432</v>
      </c>
      <c r="E22" s="10"/>
      <c r="F22" s="10"/>
      <c r="G22" s="1">
        <f t="shared" si="0">D22-C22-(F22-E22)</f>
        <v>-74</v>
      </c>
      <c r="H22" s="9">
        <f t="shared" si="1">B22*G22</f>
        <v>-24890.64</v>
      </c>
    </row>
    <row r="23" spans="1:8">
      <c r="A23" s="16" t="s">
        <v>67</v>
      </c>
      <c r="B23" s="9">
        <v>363.64</v>
      </c>
      <c r="C23" s="10">
        <v>45506</v>
      </c>
      <c r="D23" s="10">
        <v>45432</v>
      </c>
      <c r="E23" s="10"/>
      <c r="F23" s="10"/>
      <c r="G23" s="1">
        <f t="shared" si="0">D23-C23-(F23-E23)</f>
        <v>-74</v>
      </c>
      <c r="H23" s="9">
        <f t="shared" si="1">B23*G23</f>
        <v>-26909.36</v>
      </c>
    </row>
    <row r="24" spans="1:8">
      <c r="A24" s="16" t="s">
        <v>68</v>
      </c>
      <c r="B24" s="9">
        <v>800</v>
      </c>
      <c r="C24" s="10">
        <v>45506</v>
      </c>
      <c r="D24" s="10">
        <v>45432</v>
      </c>
      <c r="E24" s="10"/>
      <c r="F24" s="10"/>
      <c r="G24" s="1">
        <f t="shared" si="0">D24-C24-(F24-E24)</f>
        <v>-74</v>
      </c>
      <c r="H24" s="9">
        <f t="shared" si="1">B24*G24</f>
        <v>-59200</v>
      </c>
    </row>
    <row r="25" spans="1:8">
      <c r="A25" s="16" t="s">
        <v>69</v>
      </c>
      <c r="B25" s="9">
        <v>660</v>
      </c>
      <c r="C25" s="10">
        <v>45506</v>
      </c>
      <c r="D25" s="10">
        <v>45441</v>
      </c>
      <c r="E25" s="10"/>
      <c r="F25" s="10"/>
      <c r="G25" s="1">
        <f t="shared" si="0">D25-C25-(F25-E25)</f>
        <v>-65</v>
      </c>
      <c r="H25" s="9">
        <f t="shared" si="1">B25*G25</f>
        <v>-42900</v>
      </c>
    </row>
    <row r="26" spans="1:8">
      <c r="A26" s="16" t="s">
        <v>70</v>
      </c>
      <c r="B26" s="9">
        <v>1286</v>
      </c>
      <c r="C26" s="10">
        <v>45506</v>
      </c>
      <c r="D26" s="10">
        <v>45442</v>
      </c>
      <c r="E26" s="10"/>
      <c r="F26" s="10"/>
      <c r="G26" s="1">
        <f t="shared" si="0">D26-C26-(F26-E26)</f>
        <v>-64</v>
      </c>
      <c r="H26" s="9">
        <f t="shared" si="1">B26*G26</f>
        <v>-82304</v>
      </c>
    </row>
    <row r="27" spans="1:8">
      <c r="A27" s="16" t="s">
        <v>71</v>
      </c>
      <c r="B27" s="9">
        <v>800</v>
      </c>
      <c r="C27" s="10">
        <v>45506</v>
      </c>
      <c r="D27" s="10">
        <v>45443</v>
      </c>
      <c r="E27" s="10"/>
      <c r="F27" s="10"/>
      <c r="G27" s="1">
        <f t="shared" si="0">D27-C27-(F27-E27)</f>
        <v>-63</v>
      </c>
      <c r="H27" s="9">
        <f t="shared" si="1">B27*G27</f>
        <v>-50400</v>
      </c>
    </row>
    <row r="28" spans="1:8">
      <c r="A28" s="16" t="s">
        <v>72</v>
      </c>
      <c r="B28" s="9">
        <v>250.64</v>
      </c>
      <c r="C28" s="10">
        <v>45506</v>
      </c>
      <c r="D28" s="10">
        <v>45446</v>
      </c>
      <c r="E28" s="10"/>
      <c r="F28" s="10"/>
      <c r="G28" s="1">
        <f t="shared" si="0">D28-C28-(F28-E28)</f>
        <v>-60</v>
      </c>
      <c r="H28" s="9">
        <f t="shared" si="1">B28*G28</f>
        <v>-15038.4</v>
      </c>
    </row>
    <row r="29" spans="1:8">
      <c r="A29" s="16" t="s">
        <v>73</v>
      </c>
      <c r="B29" s="9">
        <v>900</v>
      </c>
      <c r="C29" s="10">
        <v>45506</v>
      </c>
      <c r="D29" s="10">
        <v>45446</v>
      </c>
      <c r="E29" s="10"/>
      <c r="F29" s="10"/>
      <c r="G29" s="1">
        <f t="shared" si="0">D29-C29-(F29-E29)</f>
        <v>-60</v>
      </c>
      <c r="H29" s="9">
        <f t="shared" si="1">B29*G29</f>
        <v>-54000</v>
      </c>
    </row>
    <row r="30" spans="1:8">
      <c r="A30" s="16" t="s">
        <v>74</v>
      </c>
      <c r="B30" s="9">
        <v>600</v>
      </c>
      <c r="C30" s="10">
        <v>45506</v>
      </c>
      <c r="D30" s="10">
        <v>45461</v>
      </c>
      <c r="E30" s="10"/>
      <c r="F30" s="10"/>
      <c r="G30" s="1">
        <f t="shared" si="0">D30-C30-(F30-E30)</f>
        <v>-45</v>
      </c>
      <c r="H30" s="9">
        <f t="shared" si="1">B30*G30</f>
        <v>-27000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10955.400000000001</v>
      </c>
      <c r="C1" s="49">
        <f>COUNTA(A4:A203)</f>
        <v>12</v>
      </c>
      <c r="G1" s="13">
        <f>IF(B1&lt;&gt;0,H1/B1,0)</f>
        <v>-24.511581503185642</v>
      </c>
      <c r="H1" s="12">
        <f>SUM(H4:H195)</f>
        <v>-268534.18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75</v>
      </c>
      <c r="B4" s="9">
        <v>5900</v>
      </c>
      <c r="C4" s="10">
        <v>45506</v>
      </c>
      <c r="D4" s="10">
        <v>45483</v>
      </c>
      <c r="E4" s="10"/>
      <c r="F4" s="10"/>
      <c r="G4" s="1">
        <f>D4-C4-(F4-E4)</f>
        <v>-23</v>
      </c>
      <c r="H4" s="9">
        <f>B4*G4</f>
        <v>-135700</v>
      </c>
    </row>
    <row r="5" spans="1:8">
      <c r="A5" s="16" t="s">
        <v>76</v>
      </c>
      <c r="B5" s="9">
        <v>1000</v>
      </c>
      <c r="C5" s="10">
        <v>45506</v>
      </c>
      <c r="D5" s="10">
        <v>45488</v>
      </c>
      <c r="E5" s="10"/>
      <c r="F5" s="10"/>
      <c r="G5" s="1">
        <f t="shared" si="0" ref="G5:G68">D5-C5-(F5-E5)</f>
        <v>-18</v>
      </c>
      <c r="H5" s="9">
        <f t="shared" si="1" ref="H5:H68">B5*G5</f>
        <v>-18000</v>
      </c>
    </row>
    <row r="6" spans="1:8">
      <c r="A6" s="16" t="s">
        <v>77</v>
      </c>
      <c r="B6" s="9">
        <v>64</v>
      </c>
      <c r="C6" s="10">
        <v>45515</v>
      </c>
      <c r="D6" s="10">
        <v>45489</v>
      </c>
      <c r="E6" s="10"/>
      <c r="F6" s="10"/>
      <c r="G6" s="1">
        <f t="shared" si="0">D6-C6-(F6-E6)</f>
        <v>-26</v>
      </c>
      <c r="H6" s="9">
        <f t="shared" si="1">B6*G6</f>
        <v>-1664</v>
      </c>
    </row>
    <row r="7" spans="1:8">
      <c r="A7" s="16" t="s">
        <v>78</v>
      </c>
      <c r="B7" s="9">
        <v>204.92</v>
      </c>
      <c r="C7" s="10">
        <v>45515</v>
      </c>
      <c r="D7" s="10">
        <v>45489</v>
      </c>
      <c r="E7" s="10"/>
      <c r="F7" s="10"/>
      <c r="G7" s="1">
        <f t="shared" si="0">D7-C7-(F7-E7)</f>
        <v>-26</v>
      </c>
      <c r="H7" s="9">
        <f t="shared" si="1">B7*G7</f>
        <v>-5327.92</v>
      </c>
    </row>
    <row r="8" spans="1:8">
      <c r="A8" s="16" t="s">
        <v>79</v>
      </c>
      <c r="B8" s="9">
        <v>200</v>
      </c>
      <c r="C8" s="10">
        <v>45561</v>
      </c>
      <c r="D8" s="10">
        <v>45531</v>
      </c>
      <c r="E8" s="10"/>
      <c r="F8" s="10"/>
      <c r="G8" s="1">
        <f t="shared" si="0">D8-C8-(F8-E8)</f>
        <v>-30</v>
      </c>
      <c r="H8" s="9">
        <f t="shared" si="1">B8*G8</f>
        <v>-6000</v>
      </c>
    </row>
    <row r="9" spans="1:8">
      <c r="A9" s="16" t="s">
        <v>80</v>
      </c>
      <c r="B9" s="9">
        <v>163.94</v>
      </c>
      <c r="C9" s="10">
        <v>45526</v>
      </c>
      <c r="D9" s="10">
        <v>45534</v>
      </c>
      <c r="E9" s="10"/>
      <c r="F9" s="10"/>
      <c r="G9" s="1">
        <f t="shared" si="0">D9-C9-(F9-E9)</f>
        <v>8</v>
      </c>
      <c r="H9" s="9">
        <f t="shared" si="1">B9*G9</f>
        <v>1311.52</v>
      </c>
    </row>
    <row r="10" spans="1:8">
      <c r="A10" s="16" t="s">
        <v>81</v>
      </c>
      <c r="B10" s="9">
        <v>118.07</v>
      </c>
      <c r="C10" s="10">
        <v>45561</v>
      </c>
      <c r="D10" s="10">
        <v>45537</v>
      </c>
      <c r="E10" s="10"/>
      <c r="F10" s="10"/>
      <c r="G10" s="1">
        <f t="shared" si="0">D10-C10-(F10-E10)</f>
        <v>-24</v>
      </c>
      <c r="H10" s="9">
        <f t="shared" si="1">B10*G10</f>
        <v>-2833.68</v>
      </c>
    </row>
    <row r="11" spans="1:8">
      <c r="A11" s="16" t="s">
        <v>82</v>
      </c>
      <c r="B11" s="9">
        <v>1350</v>
      </c>
      <c r="C11" s="10">
        <v>45569</v>
      </c>
      <c r="D11" s="10">
        <v>45541</v>
      </c>
      <c r="E11" s="10"/>
      <c r="F11" s="10"/>
      <c r="G11" s="1">
        <f t="shared" si="0">D11-C11-(F11-E11)</f>
        <v>-28</v>
      </c>
      <c r="H11" s="9">
        <f t="shared" si="1">B11*G11</f>
        <v>-37800</v>
      </c>
    </row>
    <row r="12" spans="1:8">
      <c r="A12" s="16" t="s">
        <v>83</v>
      </c>
      <c r="B12" s="9">
        <v>777.2</v>
      </c>
      <c r="C12" s="10">
        <v>45576</v>
      </c>
      <c r="D12" s="10">
        <v>45541</v>
      </c>
      <c r="E12" s="10"/>
      <c r="F12" s="10"/>
      <c r="G12" s="1">
        <f t="shared" si="0">D12-C12-(F12-E12)</f>
        <v>-35</v>
      </c>
      <c r="H12" s="9">
        <f t="shared" si="1">B12*G12</f>
        <v>-27202</v>
      </c>
    </row>
    <row r="13" spans="1:8">
      <c r="A13" s="16" t="s">
        <v>84</v>
      </c>
      <c r="B13" s="9">
        <v>92.31</v>
      </c>
      <c r="C13" s="10">
        <v>45584</v>
      </c>
      <c r="D13" s="10">
        <v>45554</v>
      </c>
      <c r="E13" s="10"/>
      <c r="F13" s="10"/>
      <c r="G13" s="1">
        <f t="shared" si="0">D13-C13-(F13-E13)</f>
        <v>-30</v>
      </c>
      <c r="H13" s="9">
        <f t="shared" si="1">B13*G13</f>
        <v>-2769.3</v>
      </c>
    </row>
    <row r="14" spans="1:8">
      <c r="A14" s="16" t="s">
        <v>85</v>
      </c>
      <c r="B14" s="9">
        <v>385</v>
      </c>
      <c r="C14" s="10">
        <v>45589</v>
      </c>
      <c r="D14" s="10">
        <v>45559</v>
      </c>
      <c r="E14" s="10"/>
      <c r="F14" s="10"/>
      <c r="G14" s="1">
        <f t="shared" si="0">D14-C14-(F14-E14)</f>
        <v>-30</v>
      </c>
      <c r="H14" s="9">
        <f t="shared" si="1">B14*G14</f>
        <v>-11550</v>
      </c>
    </row>
    <row r="15" spans="1:8">
      <c r="A15" s="16" t="s">
        <v>86</v>
      </c>
      <c r="B15" s="9">
        <v>699.96</v>
      </c>
      <c r="C15" s="10">
        <v>45592</v>
      </c>
      <c r="D15" s="10">
        <v>45562</v>
      </c>
      <c r="E15" s="10"/>
      <c r="F15" s="10"/>
      <c r="G15" s="1">
        <f t="shared" si="0">D15-C15-(F15-E15)</f>
        <v>-30</v>
      </c>
      <c r="H15" s="9">
        <f t="shared" si="1">B15*G15</f>
        <v>-20998.8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15410.3</v>
      </c>
      <c r="C1" s="49">
        <f>COUNTA(A4:A203)</f>
        <v>18</v>
      </c>
      <c r="G1" s="13">
        <f>IF(B1&lt;&gt;0,H1/B1,0)</f>
        <v>-25.967856563467294</v>
      </c>
      <c r="H1" s="12">
        <f>SUM(H4:H195)</f>
        <v>-400172.46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87</v>
      </c>
      <c r="B4" s="9">
        <v>84</v>
      </c>
      <c r="C4" s="10">
        <v>45602</v>
      </c>
      <c r="D4" s="10">
        <v>45572</v>
      </c>
      <c r="E4" s="10"/>
      <c r="F4" s="10"/>
      <c r="G4" s="1">
        <f>D4-C4-(F4-E4)</f>
        <v>-30</v>
      </c>
      <c r="H4" s="9">
        <f>B4*G4</f>
        <v>-2520</v>
      </c>
    </row>
    <row r="5" spans="1:8">
      <c r="A5" s="16" t="s">
        <v>88</v>
      </c>
      <c r="B5" s="9">
        <v>550</v>
      </c>
      <c r="C5" s="10">
        <v>45611</v>
      </c>
      <c r="D5" s="10">
        <v>45581</v>
      </c>
      <c r="E5" s="10"/>
      <c r="F5" s="10"/>
      <c r="G5" s="1">
        <f t="shared" si="0" ref="G5:G68">D5-C5-(F5-E5)</f>
        <v>-30</v>
      </c>
      <c r="H5" s="9">
        <f t="shared" si="1" ref="H5:H68">B5*G5</f>
        <v>-16500</v>
      </c>
    </row>
    <row r="6" spans="1:8">
      <c r="A6" s="16" t="s">
        <v>89</v>
      </c>
      <c r="B6" s="9">
        <v>327</v>
      </c>
      <c r="C6" s="10">
        <v>45617</v>
      </c>
      <c r="D6" s="10">
        <v>45587</v>
      </c>
      <c r="E6" s="10"/>
      <c r="F6" s="10"/>
      <c r="G6" s="1">
        <f t="shared" si="0">D6-C6-(F6-E6)</f>
        <v>-30</v>
      </c>
      <c r="H6" s="9">
        <f t="shared" si="1">B6*G6</f>
        <v>-9810</v>
      </c>
    </row>
    <row r="7" spans="1:8">
      <c r="A7" s="16" t="s">
        <v>90</v>
      </c>
      <c r="B7" s="9">
        <v>681.15</v>
      </c>
      <c r="C7" s="10">
        <v>45619</v>
      </c>
      <c r="D7" s="10">
        <v>45589</v>
      </c>
      <c r="E7" s="10"/>
      <c r="F7" s="10"/>
      <c r="G7" s="1">
        <f t="shared" si="0">D7-C7-(F7-E7)</f>
        <v>-30</v>
      </c>
      <c r="H7" s="9">
        <f t="shared" si="1">B7*G7</f>
        <v>-20434.5</v>
      </c>
    </row>
    <row r="8" spans="1:8">
      <c r="A8" s="16" t="s">
        <v>91</v>
      </c>
      <c r="B8" s="9">
        <v>14.77</v>
      </c>
      <c r="C8" s="10">
        <v>45623</v>
      </c>
      <c r="D8" s="10">
        <v>45593</v>
      </c>
      <c r="E8" s="10"/>
      <c r="F8" s="10"/>
      <c r="G8" s="1">
        <f t="shared" si="0">D8-C8-(F8-E8)</f>
        <v>-30</v>
      </c>
      <c r="H8" s="9">
        <f t="shared" si="1">B8*G8</f>
        <v>-443.1</v>
      </c>
    </row>
    <row r="9" spans="1:8">
      <c r="A9" s="16" t="s">
        <v>92</v>
      </c>
      <c r="B9" s="9">
        <v>102</v>
      </c>
      <c r="C9" s="10">
        <v>45624</v>
      </c>
      <c r="D9" s="10">
        <v>45595</v>
      </c>
      <c r="E9" s="10"/>
      <c r="F9" s="10"/>
      <c r="G9" s="1">
        <f t="shared" si="0">D9-C9-(F9-E9)</f>
        <v>-29</v>
      </c>
      <c r="H9" s="9">
        <f t="shared" si="1">B9*G9</f>
        <v>-2958</v>
      </c>
    </row>
    <row r="10" spans="1:8">
      <c r="A10" s="16" t="s">
        <v>93</v>
      </c>
      <c r="B10" s="9">
        <v>510</v>
      </c>
      <c r="C10" s="10">
        <v>45638</v>
      </c>
      <c r="D10" s="10">
        <v>45608</v>
      </c>
      <c r="E10" s="10"/>
      <c r="F10" s="10"/>
      <c r="G10" s="1">
        <f t="shared" si="0">D10-C10-(F10-E10)</f>
        <v>-30</v>
      </c>
      <c r="H10" s="9">
        <f t="shared" si="1">B10*G10</f>
        <v>-15300</v>
      </c>
    </row>
    <row r="11" spans="1:8">
      <c r="A11" s="16" t="s">
        <v>94</v>
      </c>
      <c r="B11" s="9">
        <v>294.56</v>
      </c>
      <c r="C11" s="10">
        <v>45638</v>
      </c>
      <c r="D11" s="10">
        <v>45608</v>
      </c>
      <c r="E11" s="10"/>
      <c r="F11" s="10"/>
      <c r="G11" s="1">
        <f t="shared" si="0">D11-C11-(F11-E11)</f>
        <v>-30</v>
      </c>
      <c r="H11" s="9">
        <f t="shared" si="1">B11*G11</f>
        <v>-8836.8</v>
      </c>
    </row>
    <row r="12" spans="1:8">
      <c r="A12" s="16" t="s">
        <v>95</v>
      </c>
      <c r="B12" s="9">
        <v>885</v>
      </c>
      <c r="C12" s="10">
        <v>45641</v>
      </c>
      <c r="D12" s="10">
        <v>45615</v>
      </c>
      <c r="E12" s="10"/>
      <c r="F12" s="10"/>
      <c r="G12" s="1">
        <f t="shared" si="0">D12-C12-(F12-E12)</f>
        <v>-26</v>
      </c>
      <c r="H12" s="9">
        <f t="shared" si="1">B12*G12</f>
        <v>-23010</v>
      </c>
    </row>
    <row r="13" spans="1:8">
      <c r="A13" s="16" t="s">
        <v>96</v>
      </c>
      <c r="B13" s="9">
        <v>520</v>
      </c>
      <c r="C13" s="10">
        <v>45655</v>
      </c>
      <c r="D13" s="10">
        <v>45625</v>
      </c>
      <c r="E13" s="10"/>
      <c r="F13" s="10"/>
      <c r="G13" s="1">
        <f t="shared" si="0">D13-C13-(F13-E13)</f>
        <v>-30</v>
      </c>
      <c r="H13" s="9">
        <f t="shared" si="1">B13*G13</f>
        <v>-15600</v>
      </c>
    </row>
    <row r="14" spans="1:8">
      <c r="A14" s="16" t="s">
        <v>97</v>
      </c>
      <c r="B14" s="9">
        <v>660</v>
      </c>
      <c r="C14" s="10">
        <v>45667</v>
      </c>
      <c r="D14" s="10">
        <v>45637</v>
      </c>
      <c r="E14" s="10"/>
      <c r="F14" s="10"/>
      <c r="G14" s="1">
        <f t="shared" si="0">D14-C14-(F14-E14)</f>
        <v>-30</v>
      </c>
      <c r="H14" s="9">
        <f t="shared" si="1">B14*G14</f>
        <v>-19800</v>
      </c>
    </row>
    <row r="15" spans="1:8">
      <c r="A15" s="16" t="s">
        <v>98</v>
      </c>
      <c r="B15" s="9">
        <v>500</v>
      </c>
      <c r="C15" s="10">
        <v>45666</v>
      </c>
      <c r="D15" s="10">
        <v>45642</v>
      </c>
      <c r="E15" s="10"/>
      <c r="F15" s="10"/>
      <c r="G15" s="1">
        <f t="shared" si="0">D15-C15-(F15-E15)</f>
        <v>-24</v>
      </c>
      <c r="H15" s="9">
        <f t="shared" si="1">B15*G15</f>
        <v>-12000</v>
      </c>
    </row>
    <row r="16" spans="1:8">
      <c r="A16" s="16" t="s">
        <v>99</v>
      </c>
      <c r="B16" s="9">
        <v>378.18</v>
      </c>
      <c r="C16" s="10">
        <v>45672</v>
      </c>
      <c r="D16" s="10">
        <v>45642</v>
      </c>
      <c r="E16" s="10"/>
      <c r="F16" s="10"/>
      <c r="G16" s="1">
        <f t="shared" si="0">D16-C16-(F16-E16)</f>
        <v>-30</v>
      </c>
      <c r="H16" s="9">
        <f t="shared" si="1">B16*G16</f>
        <v>-11345.4</v>
      </c>
    </row>
    <row r="17" spans="1:8">
      <c r="A17" s="16" t="s">
        <v>100</v>
      </c>
      <c r="B17" s="9">
        <v>1200</v>
      </c>
      <c r="C17" s="10">
        <v>45667</v>
      </c>
      <c r="D17" s="10">
        <v>45642</v>
      </c>
      <c r="E17" s="10"/>
      <c r="F17" s="10"/>
      <c r="G17" s="1">
        <f t="shared" si="0">D17-C17-(F17-E17)</f>
        <v>-25</v>
      </c>
      <c r="H17" s="9">
        <f t="shared" si="1">B17*G17</f>
        <v>-30000</v>
      </c>
    </row>
    <row r="18" spans="1:8">
      <c r="A18" s="16" t="s">
        <v>101</v>
      </c>
      <c r="B18" s="9">
        <v>949.09</v>
      </c>
      <c r="C18" s="10">
        <v>45666</v>
      </c>
      <c r="D18" s="10">
        <v>45642</v>
      </c>
      <c r="E18" s="10"/>
      <c r="F18" s="10"/>
      <c r="G18" s="1">
        <f t="shared" si="0">D18-C18-(F18-E18)</f>
        <v>-24</v>
      </c>
      <c r="H18" s="9">
        <f t="shared" si="1">B18*G18</f>
        <v>-22778.16</v>
      </c>
    </row>
    <row r="19" spans="1:8">
      <c r="A19" s="16" t="s">
        <v>102</v>
      </c>
      <c r="B19" s="9">
        <v>7300</v>
      </c>
      <c r="C19" s="10">
        <v>45666</v>
      </c>
      <c r="D19" s="10">
        <v>45642</v>
      </c>
      <c r="E19" s="10"/>
      <c r="F19" s="10"/>
      <c r="G19" s="1">
        <f t="shared" si="0">D19-C19-(F19-E19)</f>
        <v>-24</v>
      </c>
      <c r="H19" s="9">
        <f t="shared" si="1">B19*G19</f>
        <v>-175200</v>
      </c>
    </row>
    <row r="20" spans="1:8">
      <c r="A20" s="16" t="s">
        <v>103</v>
      </c>
      <c r="B20" s="9">
        <v>0</v>
      </c>
      <c r="C20" s="10">
        <v>45673</v>
      </c>
      <c r="D20" s="10">
        <v>45643</v>
      </c>
      <c r="E20" s="10"/>
      <c r="F20" s="10"/>
      <c r="G20" s="1">
        <f t="shared" si="0">D20-C20-(F20-E20)</f>
        <v>-30</v>
      </c>
      <c r="H20" s="9">
        <f t="shared" si="1">B20*G20</f>
        <v>0</v>
      </c>
    </row>
    <row r="21" spans="1:8">
      <c r="A21" s="16" t="s">
        <v>104</v>
      </c>
      <c r="B21" s="9">
        <v>454.55</v>
      </c>
      <c r="C21" s="10">
        <v>45676</v>
      </c>
      <c r="D21" s="10">
        <v>45646</v>
      </c>
      <c r="E21" s="10"/>
      <c r="F21" s="10"/>
      <c r="G21" s="1">
        <f t="shared" si="0">D21-C21-(F21-E21)</f>
        <v>-30</v>
      </c>
      <c r="H21" s="9">
        <f t="shared" si="1">B21*G21</f>
        <v>-13636.5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