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901"/>
  <workbookPr codeName="ThisWorkbook"/>
  <bookViews>
    <workbookView xmlns:d3p1="http://schemas.microsoft.com/office/spreadsheetml/2015/revision2" xWindow="-120" yWindow="-120" windowWidth="29040" windowHeight="15840" d3p1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fullPrecision="1" calcMode="auto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<sst xmlns="http://schemas.openxmlformats.org/spreadsheetml/2006/main" uniqueCount="60">
  <si>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</si>
  <si>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</si>
  <si>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</si>
  <si>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</si>
  <si>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</si>
  <si>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</si>
  <si>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</si>
  <si>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</si>
  <si>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</si>
  <si>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</si>
  <si>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</si>
  <si>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</si>
  <si>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</si>
  <si>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</si>
  <si>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</si>
  <si>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</si>
  <si>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</si>
  <si>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</si>
  <si>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</si>
  <si>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</si>
  <si>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"GAGLIONE"</t>
  </si>
  <si>
    <t>81020 CAPODRISE (CE) - VIA DANTE, 26 - C.F. 80103200616 C.M. CEIC83000V</t>
  </si>
  <si>
    <t>2025</t>
  </si>
  <si>
    <t>424 del 18/12/2024</t>
  </si>
  <si>
    <t>FATTPA 60_24 del 18/12/2024</t>
  </si>
  <si>
    <t>B/9 del 10/01/2025</t>
  </si>
  <si>
    <t>FPA 10/25 del 14/01/2025</t>
  </si>
  <si>
    <t>77PAA del 30/12/2024</t>
  </si>
  <si>
    <t>FPA 9/24 del 25/12/2024</t>
  </si>
  <si>
    <t>23/2025 del 20/01/2025</t>
  </si>
  <si>
    <t>FATTPA 3_25 del 25/01/2025</t>
  </si>
  <si>
    <t>V3-1551 del 20/01/2025</t>
  </si>
  <si>
    <t>142 / A del 29/01/2025</t>
  </si>
  <si>
    <t>1-FE del 06/02/2025</t>
  </si>
  <si>
    <t>000102/25 del 14/02/2025</t>
  </si>
  <si>
    <t>FATTPA 8_25 del 17/02/2025</t>
  </si>
  <si>
    <t>FATTPA 7_25 del 17/02/2025</t>
  </si>
  <si>
    <t>FATTPA 10_25 del 21/02/2025</t>
  </si>
  <si>
    <t>FATTPA 2_25 del 24/02/2025</t>
  </si>
  <si>
    <t>FATTPA 3_25 del 25/02/2025</t>
  </si>
  <si>
    <t>000115/25 del 25/02/2025</t>
  </si>
  <si>
    <t>FATT/2025/00667 del 28/02/2025</t>
  </si>
  <si>
    <t>105 del 05/03/2025</t>
  </si>
  <si>
    <t>FATTPA 14_25 del 07/03/2025</t>
  </si>
  <si>
    <t>FATTPA 13_25 del 06/03/2025</t>
  </si>
  <si>
    <t>0000162/40 del 19/12/2024</t>
  </si>
  <si>
    <t>30 PA del 19/03/2025</t>
  </si>
  <si>
    <t>0012/EL del 19/03/2025</t>
  </si>
  <si>
    <t>24 del 20/03/2025</t>
  </si>
  <si>
    <t>FATTPA 20_25 del 20/03/2025</t>
  </si>
  <si>
    <t>FPA 7/25 del 24/03/2025</t>
  </si>
  <si>
    <t>FATTPA 23_25 del 25/03/2025</t>
  </si>
  <si>
    <t>FATTPA 24_25 del 25/03/2025</t>
  </si>
  <si>
    <t>FATTPA 25_25 del 25/03/2025</t>
  </si>
  <si>
    <t>2733/PA del 30/08/2024</t>
  </si>
  <si>
    <t>8Agriturismo del 24/03/2025</t>
  </si>
  <si>
    <t>139 del 28/03/2025</t>
  </si>
  <si>
    <t>FATTPA 27_25 del 31/03/2025</t>
  </si>
  <si>
    <t>FATTPA 29_25 del 02/04/2025</t>
  </si>
  <si>
    <t>33 del 04/04/2025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</si>
</sst>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00"/>
  </numFmts>
  <fonts count="9">
    <font>
      <sz val="11"/>
      <name val="Calibri"/>
      <charset val="0"/>
      <color theme="1"/>
      <scheme val="minor"/>
    </font>
    <font>
      <sz val="11"/>
      <name val="Calibri"/>
      <charset val="0"/>
      <color theme="0"/>
      <scheme val="minor"/>
    </font>
    <font>
      <b/>
      <sz val="11"/>
      <name val="Calibri"/>
      <charset val="0"/>
      <color theme="1"/>
      <scheme val="minor"/>
    </font>
    <font>
      <b/>
      <sz val="14"/>
      <name val="Calibri"/>
      <charset val="0"/>
      <color theme="1"/>
      <scheme val="minor"/>
    </font>
    <font>
      <sz val="11"/>
      <name val="Calibri"/>
      <charset val="0"/>
      <color theme="1"/>
      <scheme val="minor"/>
    </font>
    <font>
      <b/>
      <sz val="16"/>
      <name val="Calibri"/>
      <charset val="0"/>
      <color theme="1"/>
      <scheme val="minor"/>
    </font>
    <font>
      <b/>
      <sz val="12"/>
      <name val="Calibri"/>
      <charset val="0"/>
      <color theme="1"/>
      <scheme val="minor"/>
    </font>
    <font>
      <sz val="10"/>
      <name val="Calibri"/>
      <charset val="0"/>
      <color theme="1"/>
      <scheme val="minor"/>
    </font>
    <font>
      <sz val="16"/>
      <name val="Calibri"/>
      <charset val="0"/>
      <color theme="1"/>
      <scheme val="minor"/>
    </font>
  </fonts>
  <fills count="5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xxid="0" numFmtId="0" fontId="0" fillId="0" borderId="0"/>
  </cellStyleXfs>
  <cellXfs>
    <xf xxid="1" numFmtId="0" fontId="0" fillId="0" borderId="0" xfId="0" applyAlignment="1" applyBorder="1" applyFont="1" applyNumberFormat="1" applyFill="1" applyProtection="1"/>
    <xf xxid="2" numFmtId="0" fontId="0" fillId="0" borderId="1" xfId="0" applyAlignment="1" applyBorder="1" applyFont="1" applyNumberFormat="1" applyFill="1" applyProtection="1"/>
    <xf xxid="3" numFmtId="0" fontId="1" fillId="0" borderId="0" xfId="0" applyAlignment="1" applyBorder="1" applyFont="1" applyNumberFormat="1" applyFill="1" applyProtection="1"/>
    <xf xxid="4" numFmtId="0" fontId="3" fillId="0" borderId="0" xfId="0" applyAlignment="1" applyBorder="1" applyFont="1" applyNumberFormat="1" applyFill="1" applyProtection="1"/>
    <xf xxid="5" numFmtId="2" fontId="0" fillId="0" borderId="0" xfId="0" applyAlignment="1" applyBorder="1" applyFont="1" applyNumberFormat="1" applyFill="1" applyProtection="1"/>
    <xf xxid="6" numFmtId="14" fontId="0" fillId="0" borderId="0" xfId="0" applyAlignment="1" applyBorder="1" applyFont="1" applyNumberFormat="1" applyFill="1" applyProtection="1"/>
    <xf xxid="7" numFmtId="0" fontId="5" fillId="0" borderId="0" xfId="0" applyAlignment="1" applyBorder="1" applyFont="1" applyNumberFormat="1" applyFill="1" applyProtection="1"/>
    <xf xxid="8" numFmtId="0" fontId="2" fillId="2" borderId="1" xfId="0" applyAlignment="1" applyBorder="1" applyFont="1" applyNumberFormat="1" applyFill="1" applyProtection="1">
      <alignment horizontal="center" vertical="center" wrapText="1"/>
    </xf>
    <xf xxid="9" numFmtId="0" fontId="0" fillId="0" borderId="0" xfId="0" applyAlignment="1" applyBorder="1" applyFont="1" applyNumberFormat="1" applyFill="1" applyProtection="1">
      <alignment wrapText="1"/>
    </xf>
    <xf xxid="10" numFmtId="4" fontId="0" fillId="0" borderId="1" xfId="0" applyAlignment="1" applyBorder="1" applyFont="1" applyNumberFormat="1" applyFill="1" applyProtection="1"/>
    <xf xxid="11" numFmtId="14" fontId="0" fillId="0" borderId="1" xfId="0" applyAlignment="1" applyBorder="1" applyFont="1" applyNumberFormat="1" applyFill="1" applyProtection="1">
      <alignment horizontal="center"/>
    </xf>
    <xf xxid="12" numFmtId="16" fontId="0" fillId="0" borderId="1" xfId="0" applyAlignment="1" applyBorder="1" applyFont="1" applyNumberFormat="1" applyFill="1" applyProtection="1">
      <alignment horizontal="center"/>
    </xf>
    <xf xxid="13" numFmtId="4" fontId="0" fillId="0" borderId="0" xfId="0" applyAlignment="1" applyBorder="1" applyFont="1" applyNumberFormat="1" applyFill="1" applyProtection="1"/>
    <xf xxid="14" numFmtId="164" fontId="0" fillId="0" borderId="0" xfId="0" applyAlignment="1" applyBorder="1" applyFont="1" applyNumberFormat="1" applyFill="1" applyProtection="1"/>
    <xf xxid="15" numFmtId="0" fontId="6" fillId="0" borderId="1" xfId="0" applyAlignment="1" applyBorder="1" applyFont="1" applyNumberFormat="1" applyFill="1" applyProtection="1">
      <alignment horizontal="center" vertical="center"/>
    </xf>
    <xf xxid="16" numFmtId="0" fontId="5" fillId="0" borderId="2" xfId="0" applyAlignment="1" applyBorder="1" applyFont="1" applyNumberFormat="1" applyFill="1" applyProtection="1">
      <alignment horizontal="center" vertical="center"/>
    </xf>
    <xf xxid="17" numFmtId="49" fontId="0" fillId="0" borderId="1" xfId="0" applyAlignment="1" applyBorder="1" applyFont="1" applyNumberFormat="1" applyFill="1" applyProtection="1"/>
    <xf xxid="18" numFmtId="0" fontId="8" fillId="0" borderId="0" xfId="0" applyAlignment="1" applyBorder="1" applyFont="1" applyNumberFormat="1" applyFill="1" applyProtection="1"/>
    <xf xxid="19" numFmtId="0" fontId="3" fillId="0" borderId="0" xfId="0" applyAlignment="1" applyBorder="1" applyFont="1" applyNumberFormat="1" applyFill="1" applyProtection="1">
      <alignment horizontal="center" vertical="center"/>
    </xf>
    <xf xxid="20" numFmtId="4" fontId="3" fillId="0" borderId="0" xfId="0" applyAlignment="1" applyBorder="1" applyFont="1" applyNumberFormat="1" applyFill="1" applyProtection="1">
      <alignment horizontal="center" vertical="center"/>
    </xf>
    <xf xxid="21" numFmtId="2" fontId="3" fillId="0" borderId="0" xfId="0" applyAlignment="1" applyBorder="1" applyFont="1" applyNumberFormat="1" applyFill="1" applyProtection="1">
      <alignment horizontal="center" vertical="center"/>
    </xf>
    <xf xxid="22" numFmtId="0" fontId="0" fillId="3" borderId="3" xfId="0" applyAlignment="1" applyBorder="1" applyFont="1" applyNumberFormat="1" applyFill="1" applyProtection="1">
      <alignment horizontal="center" vertical="center"/>
    </xf>
    <xf xxid="23" numFmtId="0" fontId="0" fillId="3" borderId="4" xfId="0" applyAlignment="1" applyBorder="1" applyFont="1" applyNumberFormat="1" applyFill="1" applyProtection="1">
      <alignment horizontal="center" vertical="center"/>
    </xf>
    <xf xxid="24" numFmtId="0" fontId="0" fillId="3" borderId="5" xfId="0" applyAlignment="1" applyBorder="1" applyFont="1" applyNumberFormat="1" applyFill="1" applyProtection="1">
      <alignment horizontal="center" vertical="center"/>
    </xf>
    <xf xxid="25" numFmtId="0" fontId="7" fillId="3" borderId="5" xfId="0" applyAlignment="1" applyBorder="1" applyFont="1" applyNumberFormat="1" applyFill="1" applyProtection="1">
      <alignment horizontal="center" vertical="center" wrapText="1"/>
    </xf>
    <xf xxid="26" numFmtId="0" fontId="0" fillId="0" borderId="1" xfId="0" applyAlignment="1" applyBorder="1" applyFont="1" applyNumberFormat="1" applyFill="1" applyProtection="1">
      <alignment horizontal="center" vertical="center"/>
    </xf>
    <xf xxid="27" numFmtId="4" fontId="6" fillId="0" borderId="1" xfId="0" applyAlignment="1" applyBorder="1" applyFont="1" applyNumberFormat="1" applyFill="1" applyProtection="1">
      <alignment horizontal="center" vertical="center"/>
    </xf>
    <xf xxid="28" numFmtId="2" fontId="3" fillId="0" borderId="6" xfId="0" applyAlignment="1" applyBorder="1" applyFont="1" applyNumberFormat="1" applyFill="1" applyProtection="1">
      <alignment horizontal="center" vertical="center"/>
    </xf>
    <xf xxid="29" numFmtId="0" fontId="7" fillId="4" borderId="5" xfId="0" applyAlignment="1" applyBorder="1" applyFont="1" applyNumberFormat="1" applyFill="1" applyProtection="1">
      <alignment horizontal="center" vertical="center" wrapText="1"/>
    </xf>
    <xf xxid="30" numFmtId="0" fontId="7" fillId="4" borderId="1" xfId="0" applyAlignment="1" applyBorder="1" applyFont="1" applyNumberFormat="1" applyFill="1" applyProtection="1">
      <alignment horizontal="center" vertical="center" wrapText="1"/>
    </xf>
    <xf xxid="31" numFmtId="49" fontId="6" fillId="0" borderId="1" xfId="0" applyAlignment="1" applyBorder="1" applyFont="1" applyNumberFormat="1" applyFill="1" applyProtection="1">
      <alignment horizontal="center" vertical="center"/>
    </xf>
    <xf xxid="32" numFmtId="4" fontId="3" fillId="0" borderId="7" xfId="0" applyAlignment="1" applyBorder="1" applyFont="1" applyNumberFormat="1" applyFill="1" applyProtection="1">
      <alignment horizontal="center" vertical="center"/>
    </xf>
    <xf xxid="33" numFmtId="0" fontId="3" fillId="0" borderId="8" xfId="0" applyAlignment="1" applyBorder="1" applyFont="1" applyNumberFormat="1" applyFill="1" applyProtection="1">
      <alignment horizontal="center" vertical="center"/>
    </xf>
    <xf xxid="34" numFmtId="0" fontId="8" fillId="3" borderId="9" xfId="0" applyAlignment="1" applyBorder="1" applyFont="1" applyNumberFormat="1" applyFill="1" applyProtection="1">
      <alignment horizontal="center" vertical="center"/>
    </xf>
    <xf xxid="35" numFmtId="0" fontId="8" fillId="3" borderId="10" xfId="0" applyAlignment="1" applyBorder="1" applyFont="1" applyNumberFormat="1" applyFill="1" applyProtection="1">
      <alignment horizontal="center" vertical="center"/>
    </xf>
    <xf xxid="36" numFmtId="0" fontId="8" fillId="3" borderId="11" xfId="0" applyAlignment="1" applyBorder="1" applyFont="1" applyNumberFormat="1" applyFill="1" applyProtection="1">
      <alignment horizontal="center" vertical="center"/>
    </xf>
    <xf xxid="37" numFmtId="0" fontId="3" fillId="0" borderId="12" xfId="0" applyAlignment="1" applyBorder="1" applyFont="1" applyNumberFormat="1" applyFill="1" applyProtection="1">
      <alignment horizontal="center" vertical="center"/>
    </xf>
    <xf xxid="38" numFmtId="2" fontId="3" fillId="0" borderId="7" xfId="0" applyAlignment="1" applyBorder="1" applyFont="1" applyNumberFormat="1" applyFill="1" applyProtection="1">
      <alignment horizontal="center" vertical="center"/>
    </xf>
    <xf xxid="39" numFmtId="2" fontId="3" fillId="0" borderId="13" xfId="0" applyAlignment="1" applyBorder="1" applyFont="1" applyNumberFormat="1" applyFill="1" applyProtection="1">
      <alignment horizontal="center" vertical="center"/>
    </xf>
    <xf xxid="40" numFmtId="0" fontId="8" fillId="3" borderId="14" xfId="0" applyAlignment="1" applyBorder="1" applyFont="1" applyNumberFormat="1" applyFill="1" applyProtection="1">
      <alignment horizontal="center" vertical="center"/>
    </xf>
    <xf xxid="41" numFmtId="0" fontId="8" fillId="3" borderId="15" xfId="0" applyAlignment="1" applyBorder="1" applyFont="1" applyNumberFormat="1" applyFill="1" applyProtection="1">
      <alignment horizontal="center" vertical="center"/>
    </xf>
    <xf xxid="42" numFmtId="0" fontId="8" fillId="3" borderId="16" xfId="0" applyAlignment="1" applyBorder="1" applyFont="1" applyNumberFormat="1" applyFill="1" applyProtection="1">
      <alignment horizontal="center" vertical="center"/>
    </xf>
    <xf xxid="43" numFmtId="0" fontId="0" fillId="3" borderId="9" xfId="0" applyAlignment="1" applyBorder="1" applyFont="1" applyNumberFormat="1" applyFill="1" applyProtection="1">
      <alignment horizontal="center" vertical="center"/>
    </xf>
    <xf xxid="44" numFmtId="0" fontId="0" fillId="3" borderId="17" xfId="0" applyAlignment="1" applyBorder="1" applyFont="1" applyNumberFormat="1" applyFill="1" applyProtection="1">
      <alignment horizontal="center" vertical="center"/>
    </xf>
    <xf xxid="45" numFmtId="0" fontId="0" fillId="3" borderId="18" xfId="0" applyAlignment="1" applyBorder="1" applyFont="1" applyNumberFormat="1" applyFill="1" applyProtection="1">
      <alignment horizontal="center" vertical="center"/>
    </xf>
    <xf xxid="46" numFmtId="0" fontId="0" fillId="3" borderId="18" xfId="0" applyAlignment="1" applyBorder="1" applyFont="1" applyNumberFormat="1" applyFill="1" applyProtection="1">
      <alignment horizontal="center" vertical="center" wrapText="1"/>
    </xf>
    <xf xxid="47" numFmtId="0" fontId="0" fillId="3" borderId="11" xfId="0" applyAlignment="1" applyBorder="1" applyFont="1" applyNumberFormat="1" applyFill="1" applyProtection="1">
      <alignment horizontal="center" vertical="center" wrapText="1"/>
    </xf>
    <xf xxid="48" numFmtId="0" fontId="2" fillId="2" borderId="18" xfId="0" applyAlignment="1" applyBorder="1" applyFont="1" applyNumberFormat="1" applyFill="1" applyProtection="1">
      <alignment horizontal="center" vertical="center" wrapText="1"/>
    </xf>
    <xf xxid="49" numFmtId="0" fontId="0" fillId="0" borderId="17" xfId="0" applyAlignment="1" applyBorder="1" applyFont="1" applyNumberFormat="1" applyFill="1" applyProtection="1">
      <alignment horizontal="center" vertical="center" wrapText="1"/>
    </xf>
    <xf xxid="50"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16"/>
  <sheetViews>
    <sheetView view="normal" workbookViewId="0">
      <selection pane="topLeft" activeCell="C9" sqref="C9"/>
    </sheetView>
  </sheetViews>
  <sheetFormatPr defaultRowHeight="15" baseColWidth="0"/>
  <cols>
    <col min="1" max="1" width="17.56640625" style="0" customWidth="1"/>
    <col min="2" max="4" width="16.56640625" style="0" customWidth="1"/>
    <col min="5" max="5" width="14.8515625" style="0" customWidth="1"/>
    <col min="6" max="6" width="16.56640625" style="0" customWidth="1"/>
    <col min="7" max="7" width="36.56640625" style="0" customWidth="1"/>
    <col min="8" max="16384" width="9.13671875" style="0" customWidth="1"/>
  </cols>
  <sheetData>
    <row r="1" spans="1:1">
      <c r="A1" s="2"/>
    </row>
    <row r="2" spans="2:2" ht="15.95" customHeight="1">
      <c r="B2" s="3" t="s">
        <v>20</v>
      </c>
    </row>
    <row r="3" spans="2:2" ht="12.75" customHeight="1">
      <c r="B3" t="s">
        <v>21</v>
      </c>
    </row>
    <row r="4" ht="15.75" thickBot="1"/>
    <row r="5" spans="2:6" ht="18" customHeight="1" thickBot="1">
      <c r="B5" s="6" t="s">
        <v>17</v>
      </c>
      <c r="F5" s="15" t="s">
        <v>22</v>
      </c>
    </row>
    <row r="7" spans="1:6" s="17" customFormat="1" ht="24.95" customHeight="1">
      <c r="A7" s="33" t="s">
        <v>1</v>
      </c>
      <c r="B7" s="34"/>
      <c r="C7" s="34"/>
      <c r="D7" s="34"/>
      <c r="E7" s="34"/>
      <c r="F7" s="35"/>
    </row>
    <row r="8" spans="1:6" ht="30.75" customHeight="1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6" ht="29.25" customHeight="1" thickBot="1">
      <c r="A9" s="36">
        <f>SUM(B13:B16)</f>
        <v>37</v>
      </c>
      <c r="B9" s="32"/>
      <c r="C9" s="31">
        <f>SUM(C13:C16)</f>
        <v>65380.95</v>
      </c>
      <c r="D9" s="32"/>
      <c r="E9" s="37">
        <f>('Trimestre 1'!H1+'Trimestre 2'!H1+'Trimestre 3'!H1+'Trimestre 4'!H1)/C9</f>
        <v>38.727961279241129</v>
      </c>
      <c r="F9" s="38"/>
    </row>
    <row r="10" spans="1:6" customFormat="1" ht="20.1" customHeight="1" thickBot="1">
      <c r="A10" s="18"/>
      <c r="B10" s="18"/>
      <c r="C10" s="19"/>
      <c r="D10" s="18"/>
      <c r="E10" s="20"/>
      <c r="F10" s="27"/>
    </row>
    <row r="11" spans="1:6" s="17" customFormat="1" ht="24.95" customHeight="1">
      <c r="A11" s="39" t="s">
        <v>2</v>
      </c>
      <c r="B11" s="40"/>
      <c r="C11" s="40"/>
      <c r="D11" s="40"/>
      <c r="E11" s="40"/>
      <c r="F11" s="41"/>
    </row>
    <row r="12" spans="1:10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  <c r="G12"/>
      <c r="H12"/>
      <c r="I12"/>
      <c r="J12"/>
    </row>
    <row r="13" spans="1:11" ht="22.5" customHeight="1">
      <c r="A13" s="25" t="s">
        <v>13</v>
      </c>
      <c r="B13" s="14">
        <f>'Trimestre 1'!C1</f>
        <v>33</v>
      </c>
      <c r="C13" s="26">
        <f>'Trimestre 1'!B1</f>
        <v>42913.95</v>
      </c>
      <c r="D13" s="26">
        <f>'Trimestre 1'!G1</f>
        <v>-26.591635120980477</v>
      </c>
      <c r="E13" s="26">
        <v>610</v>
      </c>
      <c r="F13" s="30">
        <v>1</v>
      </c>
      <c r="G13" s="4"/>
      <c r="H13" s="5"/>
      <c r="I13" s="5"/>
      <c r="J13"/>
      <c r="K13"/>
    </row>
    <row r="14" spans="1:11" ht="22.5" customHeight="1">
      <c r="A14" s="25" t="s">
        <v>14</v>
      </c>
      <c r="B14" s="14">
        <f>'Trimestre 2'!C1</f>
        <v>4</v>
      </c>
      <c r="C14" s="26">
        <f>'Trimestre 2'!B1</f>
        <v>22467</v>
      </c>
      <c r="D14" s="26">
        <f>'Trimestre 2'!G1</f>
        <v>163.4941469711132</v>
      </c>
      <c r="E14" s="26"/>
      <c r="F14" s="30"/>
      <c r="G14"/>
      <c r="H14"/>
      <c r="I14"/>
      <c r="J14"/>
      <c r="K14"/>
    </row>
    <row r="15" spans="1:6" ht="22.5" customHeight="1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6" ht="21.75" customHeight="1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42913.95</v>
      </c>
      <c r="C1" s="49">
        <f>COUNTA(A4:A203)</f>
        <v>33</v>
      </c>
      <c r="G1" s="13">
        <f>IF(B1&lt;&gt;0,H1/B1,0)</f>
        <v>-26.591635120980477</v>
      </c>
      <c r="H1" s="12">
        <f>SUM(H4:H195)</f>
        <v>-1141152.0999999999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23</v>
      </c>
      <c r="B4" s="9">
        <v>887.27</v>
      </c>
      <c r="C4" s="10">
        <v>45686</v>
      </c>
      <c r="D4" s="10">
        <v>45679</v>
      </c>
      <c r="E4" s="10"/>
      <c r="F4" s="10"/>
      <c r="G4" s="1">
        <f>D4-C4-(F4-E4)</f>
        <v>-7</v>
      </c>
      <c r="H4" s="9">
        <f>B4*G4</f>
        <v>-6210.89</v>
      </c>
    </row>
    <row r="5" spans="1:8">
      <c r="A5" s="16" t="s">
        <v>24</v>
      </c>
      <c r="B5" s="9">
        <v>800</v>
      </c>
      <c r="C5" s="10">
        <v>45686</v>
      </c>
      <c r="D5" s="10">
        <v>45679</v>
      </c>
      <c r="E5" s="10"/>
      <c r="F5" s="10"/>
      <c r="G5" s="1">
        <f t="shared" si="0" ref="G5:G68">D5-C5-(F5-E5)</f>
        <v>-7</v>
      </c>
      <c r="H5" s="9">
        <f t="shared" si="1" ref="H5:H68">B5*G5</f>
        <v>-5600</v>
      </c>
    </row>
    <row r="6" spans="1:8">
      <c r="A6" s="16" t="s">
        <v>25</v>
      </c>
      <c r="B6" s="9">
        <v>300</v>
      </c>
      <c r="C6" s="10">
        <v>45703</v>
      </c>
      <c r="D6" s="10">
        <v>45679</v>
      </c>
      <c r="E6" s="10"/>
      <c r="F6" s="10"/>
      <c r="G6" s="1">
        <f t="shared" si="0">D6-C6-(F6-E6)</f>
        <v>-24</v>
      </c>
      <c r="H6" s="9">
        <f t="shared" si="1">B6*G6</f>
        <v>-7200</v>
      </c>
    </row>
    <row r="7" spans="1:8">
      <c r="A7" s="16" t="s">
        <v>26</v>
      </c>
      <c r="B7" s="9">
        <v>327.87</v>
      </c>
      <c r="C7" s="10">
        <v>45708</v>
      </c>
      <c r="D7" s="10">
        <v>45679</v>
      </c>
      <c r="E7" s="10"/>
      <c r="F7" s="10"/>
      <c r="G7" s="1">
        <f t="shared" si="0">D7-C7-(F7-E7)</f>
        <v>-29</v>
      </c>
      <c r="H7" s="9">
        <f t="shared" si="1">B7*G7</f>
        <v>-9508.23</v>
      </c>
    </row>
    <row r="8" spans="1:8">
      <c r="A8" s="16" t="s">
        <v>27</v>
      </c>
      <c r="B8" s="9">
        <v>798.18</v>
      </c>
      <c r="C8" s="10">
        <v>45696</v>
      </c>
      <c r="D8" s="10">
        <v>45679</v>
      </c>
      <c r="E8" s="10"/>
      <c r="F8" s="10"/>
      <c r="G8" s="1">
        <f t="shared" si="0">D8-C8-(F8-E8)</f>
        <v>-17</v>
      </c>
      <c r="H8" s="9">
        <f t="shared" si="1">B8*G8</f>
        <v>-13569.06</v>
      </c>
    </row>
    <row r="9" spans="1:8">
      <c r="A9" s="16" t="s">
        <v>28</v>
      </c>
      <c r="B9" s="9">
        <v>500</v>
      </c>
      <c r="C9" s="10">
        <v>45686</v>
      </c>
      <c r="D9" s="10">
        <v>45679</v>
      </c>
      <c r="E9" s="10"/>
      <c r="F9" s="10"/>
      <c r="G9" s="1">
        <f t="shared" si="0">D9-C9-(F9-E9)</f>
        <v>-7</v>
      </c>
      <c r="H9" s="9">
        <f t="shared" si="1">B9*G9</f>
        <v>-3500</v>
      </c>
    </row>
    <row r="10" spans="1:8">
      <c r="A10" s="16" t="s">
        <v>29</v>
      </c>
      <c r="B10" s="9">
        <v>2500</v>
      </c>
      <c r="C10" s="10">
        <v>45708</v>
      </c>
      <c r="D10" s="10">
        <v>45681</v>
      </c>
      <c r="E10" s="10"/>
      <c r="F10" s="10"/>
      <c r="G10" s="1">
        <f t="shared" si="0">D10-C10-(F10-E10)</f>
        <v>-27</v>
      </c>
      <c r="H10" s="9">
        <f t="shared" si="1">B10*G10</f>
        <v>-67500</v>
      </c>
    </row>
    <row r="11" spans="1:8">
      <c r="A11" s="16" t="s">
        <v>30</v>
      </c>
      <c r="B11" s="9">
        <v>130</v>
      </c>
      <c r="C11" s="10">
        <v>45714</v>
      </c>
      <c r="D11" s="10">
        <v>45685</v>
      </c>
      <c r="E11" s="10"/>
      <c r="F11" s="10"/>
      <c r="G11" s="1">
        <f t="shared" si="0">D11-C11-(F11-E11)</f>
        <v>-29</v>
      </c>
      <c r="H11" s="9">
        <f t="shared" si="1">B11*G11</f>
        <v>-3770</v>
      </c>
    </row>
    <row r="12" spans="1:8">
      <c r="A12" s="16" t="s">
        <v>31</v>
      </c>
      <c r="B12" s="9">
        <v>3060.36</v>
      </c>
      <c r="C12" s="10">
        <v>45711</v>
      </c>
      <c r="D12" s="10">
        <v>45685</v>
      </c>
      <c r="E12" s="10"/>
      <c r="F12" s="10"/>
      <c r="G12" s="1">
        <f t="shared" si="0">D12-C12-(F12-E12)</f>
        <v>-26</v>
      </c>
      <c r="H12" s="9">
        <f t="shared" si="1">B12*G12</f>
        <v>-79569.36</v>
      </c>
    </row>
    <row r="13" spans="1:8">
      <c r="A13" s="16" t="s">
        <v>32</v>
      </c>
      <c r="B13" s="9">
        <v>2650</v>
      </c>
      <c r="C13" s="10">
        <v>45717</v>
      </c>
      <c r="D13" s="10">
        <v>45687</v>
      </c>
      <c r="E13" s="10"/>
      <c r="F13" s="10"/>
      <c r="G13" s="1">
        <f t="shared" si="0">D13-C13-(F13-E13)</f>
        <v>-30</v>
      </c>
      <c r="H13" s="9">
        <f t="shared" si="1">B13*G13</f>
        <v>-79500</v>
      </c>
    </row>
    <row r="14" spans="1:8">
      <c r="A14" s="16" t="s">
        <v>33</v>
      </c>
      <c r="B14" s="9">
        <v>282.8</v>
      </c>
      <c r="C14" s="10">
        <v>45725</v>
      </c>
      <c r="D14" s="10">
        <v>45695</v>
      </c>
      <c r="E14" s="10"/>
      <c r="F14" s="10"/>
      <c r="G14" s="1">
        <f t="shared" si="0">D14-C14-(F14-E14)</f>
        <v>-30</v>
      </c>
      <c r="H14" s="9">
        <f t="shared" si="1">B14*G14</f>
        <v>-8484</v>
      </c>
    </row>
    <row r="15" spans="1:8">
      <c r="A15" s="16" t="s">
        <v>34</v>
      </c>
      <c r="B15" s="9">
        <v>82</v>
      </c>
      <c r="C15" s="10">
        <v>45735</v>
      </c>
      <c r="D15" s="10">
        <v>45705</v>
      </c>
      <c r="E15" s="10"/>
      <c r="F15" s="10"/>
      <c r="G15" s="1">
        <f t="shared" si="0">D15-C15-(F15-E15)</f>
        <v>-30</v>
      </c>
      <c r="H15" s="9">
        <f t="shared" si="1">B15*G15</f>
        <v>-2460</v>
      </c>
    </row>
    <row r="16" spans="1:8">
      <c r="A16" s="16" t="s">
        <v>35</v>
      </c>
      <c r="B16" s="9">
        <v>800</v>
      </c>
      <c r="C16" s="10">
        <v>45737</v>
      </c>
      <c r="D16" s="10">
        <v>45707</v>
      </c>
      <c r="E16" s="10"/>
      <c r="F16" s="10"/>
      <c r="G16" s="1">
        <f t="shared" si="0">D16-C16-(F16-E16)</f>
        <v>-30</v>
      </c>
      <c r="H16" s="9">
        <f t="shared" si="1">B16*G16</f>
        <v>-24000</v>
      </c>
    </row>
    <row r="17" spans="1:8">
      <c r="A17" s="16" t="s">
        <v>36</v>
      </c>
      <c r="B17" s="9">
        <v>400</v>
      </c>
      <c r="C17" s="10">
        <v>45737</v>
      </c>
      <c r="D17" s="10">
        <v>45707</v>
      </c>
      <c r="E17" s="10"/>
      <c r="F17" s="10"/>
      <c r="G17" s="1">
        <f t="shared" si="0">D17-C17-(F17-E17)</f>
        <v>-30</v>
      </c>
      <c r="H17" s="9">
        <f t="shared" si="1">B17*G17</f>
        <v>-12000</v>
      </c>
    </row>
    <row r="18" spans="1:8">
      <c r="A18" s="16" t="s">
        <v>37</v>
      </c>
      <c r="B18" s="9">
        <v>400</v>
      </c>
      <c r="C18" s="10">
        <v>45742</v>
      </c>
      <c r="D18" s="10">
        <v>45712</v>
      </c>
      <c r="E18" s="10"/>
      <c r="F18" s="10"/>
      <c r="G18" s="1">
        <f t="shared" si="0">D18-C18-(F18-E18)</f>
        <v>-30</v>
      </c>
      <c r="H18" s="9">
        <f t="shared" si="1">B18*G18</f>
        <v>-12000</v>
      </c>
    </row>
    <row r="19" spans="1:8">
      <c r="A19" s="16" t="s">
        <v>38</v>
      </c>
      <c r="B19" s="9">
        <v>1760</v>
      </c>
      <c r="C19" s="10">
        <v>45743</v>
      </c>
      <c r="D19" s="10">
        <v>45713</v>
      </c>
      <c r="E19" s="10"/>
      <c r="F19" s="10"/>
      <c r="G19" s="1">
        <f t="shared" si="0">D19-C19-(F19-E19)</f>
        <v>-30</v>
      </c>
      <c r="H19" s="9">
        <f t="shared" si="1">B19*G19</f>
        <v>-52800</v>
      </c>
    </row>
    <row r="20" spans="1:8">
      <c r="A20" s="16" t="s">
        <v>39</v>
      </c>
      <c r="B20" s="9">
        <v>700</v>
      </c>
      <c r="C20" s="10">
        <v>45744</v>
      </c>
      <c r="D20" s="10">
        <v>45714</v>
      </c>
      <c r="E20" s="10"/>
      <c r="F20" s="10"/>
      <c r="G20" s="1">
        <f t="shared" si="0">D20-C20-(F20-E20)</f>
        <v>-30</v>
      </c>
      <c r="H20" s="9">
        <f t="shared" si="1">B20*G20</f>
        <v>-21000</v>
      </c>
    </row>
    <row r="21" spans="1:8">
      <c r="A21" s="16" t="s">
        <v>40</v>
      </c>
      <c r="B21" s="9">
        <v>67</v>
      </c>
      <c r="C21" s="10">
        <v>45744</v>
      </c>
      <c r="D21" s="10">
        <v>45714</v>
      </c>
      <c r="E21" s="10"/>
      <c r="F21" s="10"/>
      <c r="G21" s="1">
        <f t="shared" si="0">D21-C21-(F21-E21)</f>
        <v>-30</v>
      </c>
      <c r="H21" s="9">
        <f t="shared" si="1">B21*G21</f>
        <v>-2010</v>
      </c>
    </row>
    <row r="22" spans="1:8">
      <c r="A22" s="16" t="s">
        <v>41</v>
      </c>
      <c r="B22" s="9">
        <v>110</v>
      </c>
      <c r="C22" s="10">
        <v>45749</v>
      </c>
      <c r="D22" s="10">
        <v>45719</v>
      </c>
      <c r="E22" s="10"/>
      <c r="F22" s="10"/>
      <c r="G22" s="1">
        <f t="shared" si="0">D22-C22-(F22-E22)</f>
        <v>-30</v>
      </c>
      <c r="H22" s="9">
        <f t="shared" si="1">B22*G22</f>
        <v>-3300</v>
      </c>
    </row>
    <row r="23" spans="1:8">
      <c r="A23" s="16" t="s">
        <v>42</v>
      </c>
      <c r="B23" s="9">
        <v>418.18</v>
      </c>
      <c r="C23" s="10">
        <v>45752</v>
      </c>
      <c r="D23" s="10">
        <v>45722</v>
      </c>
      <c r="E23" s="10"/>
      <c r="F23" s="10"/>
      <c r="G23" s="1">
        <f t="shared" si="0">D23-C23-(F23-E23)</f>
        <v>-30</v>
      </c>
      <c r="H23" s="9">
        <f t="shared" si="1">B23*G23</f>
        <v>-12545.4</v>
      </c>
    </row>
    <row r="24" spans="1:8">
      <c r="A24" s="16" t="s">
        <v>43</v>
      </c>
      <c r="B24" s="9">
        <v>200</v>
      </c>
      <c r="C24" s="10">
        <v>45756</v>
      </c>
      <c r="D24" s="10">
        <v>45726</v>
      </c>
      <c r="E24" s="10"/>
      <c r="F24" s="10"/>
      <c r="G24" s="1">
        <f t="shared" si="0">D24-C24-(F24-E24)</f>
        <v>-30</v>
      </c>
      <c r="H24" s="9">
        <f t="shared" si="1">B24*G24</f>
        <v>-6000</v>
      </c>
    </row>
    <row r="25" spans="1:8">
      <c r="A25" s="16" t="s">
        <v>44</v>
      </c>
      <c r="B25" s="9">
        <v>9000</v>
      </c>
      <c r="C25" s="10">
        <v>45753</v>
      </c>
      <c r="D25" s="10">
        <v>45726</v>
      </c>
      <c r="E25" s="10"/>
      <c r="F25" s="10"/>
      <c r="G25" s="1">
        <f t="shared" si="0">D25-C25-(F25-E25)</f>
        <v>-27</v>
      </c>
      <c r="H25" s="9">
        <f t="shared" si="1">B25*G25</f>
        <v>-243000</v>
      </c>
    </row>
    <row r="26" spans="1:8">
      <c r="A26" s="16" t="s">
        <v>45</v>
      </c>
      <c r="B26" s="9">
        <v>400</v>
      </c>
      <c r="C26" s="10">
        <v>45759</v>
      </c>
      <c r="D26" s="10">
        <v>45729</v>
      </c>
      <c r="E26" s="10"/>
      <c r="F26" s="10"/>
      <c r="G26" s="1">
        <f t="shared" si="0">D26-C26-(F26-E26)</f>
        <v>-30</v>
      </c>
      <c r="H26" s="9">
        <f t="shared" si="1">B26*G26</f>
        <v>-12000</v>
      </c>
    </row>
    <row r="27" spans="1:8">
      <c r="A27" s="16" t="s">
        <v>46</v>
      </c>
      <c r="B27" s="9">
        <v>90</v>
      </c>
      <c r="C27" s="10">
        <v>45766</v>
      </c>
      <c r="D27" s="10">
        <v>45736</v>
      </c>
      <c r="E27" s="10"/>
      <c r="F27" s="10"/>
      <c r="G27" s="1">
        <f t="shared" si="0">D27-C27-(F27-E27)</f>
        <v>-30</v>
      </c>
      <c r="H27" s="9">
        <f t="shared" si="1">B27*G27</f>
        <v>-2700</v>
      </c>
    </row>
    <row r="28" spans="1:8">
      <c r="A28" s="16" t="s">
        <v>47</v>
      </c>
      <c r="B28" s="9">
        <v>151.15</v>
      </c>
      <c r="C28" s="10">
        <v>45766</v>
      </c>
      <c r="D28" s="10">
        <v>45736</v>
      </c>
      <c r="E28" s="10"/>
      <c r="F28" s="10"/>
      <c r="G28" s="1">
        <f t="shared" si="0">D28-C28-(F28-E28)</f>
        <v>-30</v>
      </c>
      <c r="H28" s="9">
        <f t="shared" si="1">B28*G28</f>
        <v>-4534.5</v>
      </c>
    </row>
    <row r="29" spans="1:8">
      <c r="A29" s="16" t="s">
        <v>48</v>
      </c>
      <c r="B29" s="9">
        <v>988</v>
      </c>
      <c r="C29" s="10">
        <v>45767</v>
      </c>
      <c r="D29" s="10">
        <v>45737</v>
      </c>
      <c r="E29" s="10"/>
      <c r="F29" s="10"/>
      <c r="G29" s="1">
        <f t="shared" si="0">D29-C29-(F29-E29)</f>
        <v>-30</v>
      </c>
      <c r="H29" s="9">
        <f t="shared" si="1">B29*G29</f>
        <v>-29640</v>
      </c>
    </row>
    <row r="30" spans="1:8">
      <c r="A30" s="16" t="s">
        <v>49</v>
      </c>
      <c r="B30" s="9">
        <v>9000</v>
      </c>
      <c r="C30" s="10">
        <v>45767</v>
      </c>
      <c r="D30" s="10">
        <v>45741</v>
      </c>
      <c r="E30" s="10"/>
      <c r="F30" s="10"/>
      <c r="G30" s="1">
        <f t="shared" si="0">D30-C30-(F30-E30)</f>
        <v>-26</v>
      </c>
      <c r="H30" s="9">
        <f t="shared" si="1">B30*G30</f>
        <v>-234000</v>
      </c>
    </row>
    <row r="31" spans="1:8">
      <c r="A31" s="16" t="s">
        <v>50</v>
      </c>
      <c r="B31" s="9">
        <v>2327.6</v>
      </c>
      <c r="C31" s="10">
        <v>45771</v>
      </c>
      <c r="D31" s="10">
        <v>45741</v>
      </c>
      <c r="E31" s="10"/>
      <c r="F31" s="10"/>
      <c r="G31" s="1">
        <f t="shared" si="0">D31-C31-(F31-E31)</f>
        <v>-30</v>
      </c>
      <c r="H31" s="9">
        <f t="shared" si="1">B31*G31</f>
        <v>-69828</v>
      </c>
    </row>
    <row r="32" spans="1:8">
      <c r="A32" s="16" t="s">
        <v>51</v>
      </c>
      <c r="B32" s="9">
        <v>1400</v>
      </c>
      <c r="C32" s="10">
        <v>45772</v>
      </c>
      <c r="D32" s="10">
        <v>45742</v>
      </c>
      <c r="E32" s="10"/>
      <c r="F32" s="10"/>
      <c r="G32" s="1">
        <f t="shared" si="0">D32-C32-(F32-E32)</f>
        <v>-30</v>
      </c>
      <c r="H32" s="9">
        <f t="shared" si="1">B32*G32</f>
        <v>-42000</v>
      </c>
    </row>
    <row r="33" spans="1:8">
      <c r="A33" s="16" t="s">
        <v>52</v>
      </c>
      <c r="B33" s="9">
        <v>800</v>
      </c>
      <c r="C33" s="10">
        <v>45772</v>
      </c>
      <c r="D33" s="10">
        <v>45742</v>
      </c>
      <c r="E33" s="10"/>
      <c r="F33" s="10"/>
      <c r="G33" s="1">
        <f t="shared" si="0">D33-C33-(F33-E33)</f>
        <v>-30</v>
      </c>
      <c r="H33" s="9">
        <f t="shared" si="1">B33*G33</f>
        <v>-24000</v>
      </c>
    </row>
    <row r="34" spans="1:8">
      <c r="A34" s="16" t="s">
        <v>53</v>
      </c>
      <c r="B34" s="9">
        <v>700</v>
      </c>
      <c r="C34" s="10">
        <v>45772</v>
      </c>
      <c r="D34" s="10">
        <v>45742</v>
      </c>
      <c r="E34" s="10"/>
      <c r="F34" s="10"/>
      <c r="G34" s="1">
        <f t="shared" si="0">D34-C34-(F34-E34)</f>
        <v>-30</v>
      </c>
      <c r="H34" s="9">
        <f t="shared" si="1">B34*G34</f>
        <v>-21000</v>
      </c>
    </row>
    <row r="35" spans="1:8">
      <c r="A35" s="16" t="s">
        <v>55</v>
      </c>
      <c r="B35" s="9">
        <v>583.54</v>
      </c>
      <c r="C35" s="10">
        <v>45773</v>
      </c>
      <c r="D35" s="10">
        <v>45744</v>
      </c>
      <c r="E35" s="10"/>
      <c r="F35" s="10"/>
      <c r="G35" s="1">
        <f t="shared" si="0">D35-C35-(F35-E35)</f>
        <v>-29</v>
      </c>
      <c r="H35" s="9">
        <f t="shared" si="1">B35*G35</f>
        <v>-16922.66</v>
      </c>
    </row>
    <row r="36" spans="1:8">
      <c r="A36" s="16" t="s">
        <v>56</v>
      </c>
      <c r="B36" s="9">
        <v>300</v>
      </c>
      <c r="C36" s="10">
        <v>45777</v>
      </c>
      <c r="D36" s="10">
        <v>45747</v>
      </c>
      <c r="E36" s="10"/>
      <c r="F36" s="10"/>
      <c r="G36" s="1">
        <f t="shared" si="0">D36-C36-(F36-E36)</f>
        <v>-30</v>
      </c>
      <c r="H36" s="9">
        <f t="shared" si="1">B36*G36</f>
        <v>-9000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22467</v>
      </c>
      <c r="C1" s="49">
        <f>COUNTA(A4:A203)</f>
        <v>4</v>
      </c>
      <c r="G1" s="13">
        <f>IF(B1&lt;&gt;0,H1/B1,0)</f>
        <v>163.4941469711132</v>
      </c>
      <c r="H1" s="12">
        <f>SUM(H4:H195)</f>
        <v>3673223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54</v>
      </c>
      <c r="B4" s="9">
        <v>20603</v>
      </c>
      <c r="C4" s="10">
        <v>45567</v>
      </c>
      <c r="D4" s="10">
        <v>45748</v>
      </c>
      <c r="E4" s="10"/>
      <c r="F4" s="10"/>
      <c r="G4" s="1">
        <f>D4-C4-(F4-E4)</f>
        <v>181</v>
      </c>
      <c r="H4" s="9">
        <f>B4*G4</f>
        <v>3729143</v>
      </c>
    </row>
    <row r="5" spans="1:8">
      <c r="A5" s="16" t="s">
        <v>57</v>
      </c>
      <c r="B5" s="9">
        <v>300</v>
      </c>
      <c r="C5" s="10">
        <v>45778</v>
      </c>
      <c r="D5" s="10">
        <v>45748</v>
      </c>
      <c r="E5" s="10"/>
      <c r="F5" s="10"/>
      <c r="G5" s="1">
        <f t="shared" si="0" ref="G5:G68">D5-C5-(F5-E5)</f>
        <v>-30</v>
      </c>
      <c r="H5" s="9">
        <f t="shared" si="1" ref="H5:H68">B5*G5</f>
        <v>-9000</v>
      </c>
    </row>
    <row r="6" spans="1:8">
      <c r="A6" s="16" t="s">
        <v>58</v>
      </c>
      <c r="B6" s="9">
        <v>200</v>
      </c>
      <c r="C6" s="10">
        <v>45780</v>
      </c>
      <c r="D6" s="10">
        <v>45750</v>
      </c>
      <c r="E6" s="10"/>
      <c r="F6" s="10"/>
      <c r="G6" s="1">
        <f t="shared" si="0">D6-C6-(F6-E6)</f>
        <v>-30</v>
      </c>
      <c r="H6" s="9">
        <f t="shared" si="1">B6*G6</f>
        <v>-6000</v>
      </c>
    </row>
    <row r="7" spans="1:8">
      <c r="A7" s="16" t="s">
        <v>59</v>
      </c>
      <c r="B7" s="9">
        <v>1364</v>
      </c>
      <c r="C7" s="10">
        <v>45784</v>
      </c>
      <c r="D7" s="10">
        <v>45754</v>
      </c>
      <c r="E7" s="10"/>
      <c r="F7" s="10"/>
      <c r="G7" s="1">
        <f t="shared" si="0">D7-C7-(F7-E7)</f>
        <v>-30</v>
      </c>
      <c r="H7" s="9">
        <f t="shared" si="1">B7*G7</f>
        <v>-40920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>
  <Application>Microsoft Excel</Application>
  <ScaleCrop>false</ScaleCrop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/>
  <cp:lastModifiedBy/>
  <dcterms:created xsi:type="dcterms:W3CDTF">2006-09-16T00:00:00Z</dcterms:created>
  <dcterms:modified xsi:type="dcterms:W3CDTF">2021-04-19T10:27:49Z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